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MajaRaic\Desktop\FINANCIJSKI 2025\1-6-2025\POLUGODIŠNJE IZVRŠENJE\"/>
    </mc:Choice>
  </mc:AlternateContent>
  <xr:revisionPtr revIDLastSave="0" documentId="13_ncr:1_{9960E110-B9B8-40A7-9C2B-36A4D3F806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6" i="7" l="1"/>
  <c r="H216" i="7"/>
  <c r="H219" i="7"/>
  <c r="H227" i="7"/>
  <c r="H212" i="7"/>
  <c r="H159" i="7" l="1"/>
  <c r="G10" i="7"/>
  <c r="H10" i="7"/>
  <c r="G9" i="7"/>
  <c r="I250" i="7"/>
  <c r="H197" i="7"/>
  <c r="I202" i="7"/>
  <c r="H231" i="7"/>
  <c r="H221" i="7"/>
  <c r="G147" i="7"/>
  <c r="H147" i="7"/>
  <c r="H133" i="7"/>
  <c r="F273" i="7"/>
  <c r="J110" i="7"/>
  <c r="I110" i="7"/>
  <c r="G109" i="7"/>
  <c r="H109" i="7"/>
  <c r="F109" i="7"/>
  <c r="G101" i="7"/>
  <c r="H101" i="7"/>
  <c r="F191" i="7"/>
  <c r="F187" i="7"/>
  <c r="F156" i="7"/>
  <c r="F133" i="7"/>
  <c r="E101" i="7"/>
  <c r="F101" i="7"/>
  <c r="J102" i="7"/>
  <c r="I102" i="7"/>
  <c r="E149" i="7"/>
  <c r="F28" i="3"/>
  <c r="E141" i="7"/>
  <c r="G42" i="3"/>
  <c r="G31" i="3"/>
  <c r="H31" i="3"/>
  <c r="J15" i="3"/>
  <c r="K15" i="3" s="1"/>
  <c r="G33" i="3"/>
  <c r="H33" i="3"/>
  <c r="I33" i="3"/>
  <c r="G14" i="3"/>
  <c r="H14" i="3"/>
  <c r="I14" i="3"/>
  <c r="J14" i="3" s="1"/>
  <c r="F14" i="3"/>
  <c r="J109" i="7" l="1"/>
  <c r="I109" i="7"/>
  <c r="J101" i="7"/>
  <c r="K14" i="3"/>
  <c r="H178" i="7" l="1"/>
  <c r="F178" i="7"/>
  <c r="E178" i="7"/>
  <c r="G162" i="7"/>
  <c r="G170" i="7"/>
  <c r="H170" i="7"/>
  <c r="J170" i="7" s="1"/>
  <c r="E170" i="7"/>
  <c r="F162" i="7"/>
  <c r="H138" i="7"/>
  <c r="F119" i="7"/>
  <c r="C13" i="5"/>
  <c r="C12" i="5" s="1"/>
  <c r="C11" i="5" s="1"/>
  <c r="D13" i="5"/>
  <c r="E13" i="5"/>
  <c r="E12" i="5" s="1"/>
  <c r="E11" i="5" s="1"/>
  <c r="B13" i="5"/>
  <c r="B12" i="5" s="1"/>
  <c r="B11" i="5" s="1"/>
  <c r="H40" i="3"/>
  <c r="G96" i="3"/>
  <c r="H96" i="3"/>
  <c r="H95" i="3" s="1"/>
  <c r="I96" i="3"/>
  <c r="I95" i="3" s="1"/>
  <c r="F120" i="3"/>
  <c r="J90" i="3"/>
  <c r="F141" i="7"/>
  <c r="I182" i="7"/>
  <c r="J182" i="7"/>
  <c r="E181" i="7"/>
  <c r="I181" i="7" s="1"/>
  <c r="I180" i="7"/>
  <c r="J179" i="7"/>
  <c r="I179" i="7"/>
  <c r="J177" i="7"/>
  <c r="I177" i="7"/>
  <c r="H176" i="7"/>
  <c r="G176" i="7"/>
  <c r="F176" i="7"/>
  <c r="E176" i="7"/>
  <c r="J175" i="7"/>
  <c r="I175" i="7"/>
  <c r="J174" i="7"/>
  <c r="I174" i="7"/>
  <c r="J173" i="7"/>
  <c r="I173" i="7"/>
  <c r="J172" i="7"/>
  <c r="I172" i="7"/>
  <c r="J171" i="7"/>
  <c r="I171" i="7"/>
  <c r="J169" i="7"/>
  <c r="I169" i="7"/>
  <c r="J168" i="7"/>
  <c r="I168" i="7"/>
  <c r="F167" i="7"/>
  <c r="E167" i="7"/>
  <c r="J166" i="7"/>
  <c r="I166" i="7"/>
  <c r="J165" i="7"/>
  <c r="I165" i="7"/>
  <c r="J164" i="7"/>
  <c r="I164" i="7"/>
  <c r="J163" i="7"/>
  <c r="I163" i="7"/>
  <c r="H162" i="7"/>
  <c r="E162" i="7"/>
  <c r="D12" i="5"/>
  <c r="D11" i="5" s="1"/>
  <c r="E42" i="8"/>
  <c r="C19" i="8"/>
  <c r="F27" i="7"/>
  <c r="E81" i="7"/>
  <c r="E88" i="7"/>
  <c r="E87" i="7" s="1"/>
  <c r="G231" i="7"/>
  <c r="H149" i="7"/>
  <c r="I151" i="7"/>
  <c r="H141" i="7"/>
  <c r="I144" i="7"/>
  <c r="J144" i="7"/>
  <c r="F37" i="7"/>
  <c r="G37" i="7"/>
  <c r="H37" i="7"/>
  <c r="H81" i="7"/>
  <c r="F81" i="7"/>
  <c r="G81" i="7"/>
  <c r="F149" i="7"/>
  <c r="C42" i="8"/>
  <c r="G119" i="3"/>
  <c r="G110" i="3"/>
  <c r="E16" i="8"/>
  <c r="E20" i="8"/>
  <c r="E19" i="8" s="1"/>
  <c r="E24" i="8"/>
  <c r="E26" i="8"/>
  <c r="E49" i="8"/>
  <c r="I42" i="3"/>
  <c r="I41" i="3" s="1"/>
  <c r="I119" i="3"/>
  <c r="I120" i="3"/>
  <c r="I110" i="3"/>
  <c r="G40" i="3"/>
  <c r="F18" i="3"/>
  <c r="F219" i="7"/>
  <c r="F216" i="7" s="1"/>
  <c r="F215" i="7" s="1"/>
  <c r="F214" i="7" s="1"/>
  <c r="G219" i="7"/>
  <c r="E205" i="7"/>
  <c r="G191" i="7"/>
  <c r="H191" i="7"/>
  <c r="G27" i="7"/>
  <c r="H27" i="7"/>
  <c r="E20" i="7"/>
  <c r="G20" i="7"/>
  <c r="H20" i="7"/>
  <c r="F20" i="7"/>
  <c r="E27" i="7"/>
  <c r="F117" i="3"/>
  <c r="I85" i="3"/>
  <c r="F85" i="3"/>
  <c r="F68" i="3"/>
  <c r="G68" i="3"/>
  <c r="I68" i="3"/>
  <c r="J274" i="7"/>
  <c r="I274" i="7"/>
  <c r="J273" i="7"/>
  <c r="I273" i="7"/>
  <c r="H272" i="7"/>
  <c r="H271" i="7" s="1"/>
  <c r="H270" i="7" s="1"/>
  <c r="G272" i="7"/>
  <c r="G271" i="7" s="1"/>
  <c r="G270" i="7" s="1"/>
  <c r="G269" i="7" s="1"/>
  <c r="G268" i="7" s="1"/>
  <c r="F272" i="7"/>
  <c r="F271" i="7" s="1"/>
  <c r="E272" i="7"/>
  <c r="J267" i="7"/>
  <c r="I267" i="7"/>
  <c r="H266" i="7"/>
  <c r="H265" i="7" s="1"/>
  <c r="G266" i="7"/>
  <c r="G265" i="7" s="1"/>
  <c r="G264" i="7" s="1"/>
  <c r="G263" i="7" s="1"/>
  <c r="F266" i="7"/>
  <c r="F265" i="7" s="1"/>
  <c r="F264" i="7" s="1"/>
  <c r="F263" i="7" s="1"/>
  <c r="E266" i="7"/>
  <c r="E265" i="7" s="1"/>
  <c r="E264" i="7" s="1"/>
  <c r="E263" i="7" s="1"/>
  <c r="J262" i="7"/>
  <c r="I262" i="7"/>
  <c r="H261" i="7"/>
  <c r="G261" i="7"/>
  <c r="G260" i="7" s="1"/>
  <c r="F261" i="7"/>
  <c r="F260" i="7" s="1"/>
  <c r="E261" i="7"/>
  <c r="E260" i="7" s="1"/>
  <c r="J259" i="7"/>
  <c r="I259" i="7"/>
  <c r="H258" i="7"/>
  <c r="H257" i="7" s="1"/>
  <c r="G258" i="7"/>
  <c r="G257" i="7" s="1"/>
  <c r="F258" i="7"/>
  <c r="F257" i="7" s="1"/>
  <c r="E258" i="7"/>
  <c r="E257" i="7" s="1"/>
  <c r="J255" i="7"/>
  <c r="I255" i="7"/>
  <c r="H254" i="7"/>
  <c r="G254" i="7"/>
  <c r="G253" i="7" s="1"/>
  <c r="F254" i="7"/>
  <c r="F253" i="7" s="1"/>
  <c r="E254" i="7"/>
  <c r="E253" i="7" s="1"/>
  <c r="J252" i="7"/>
  <c r="I252" i="7"/>
  <c r="J251" i="7"/>
  <c r="I251" i="7"/>
  <c r="J249" i="7"/>
  <c r="I249" i="7"/>
  <c r="J248" i="7"/>
  <c r="I248" i="7"/>
  <c r="H247" i="7"/>
  <c r="G247" i="7"/>
  <c r="F247" i="7"/>
  <c r="E247" i="7"/>
  <c r="J246" i="7"/>
  <c r="I246" i="7"/>
  <c r="J245" i="7"/>
  <c r="I245" i="7"/>
  <c r="J244" i="7"/>
  <c r="I244" i="7"/>
  <c r="J243" i="7"/>
  <c r="I243" i="7"/>
  <c r="J242" i="7"/>
  <c r="I242" i="7"/>
  <c r="J241" i="7"/>
  <c r="I241" i="7"/>
  <c r="J240" i="7"/>
  <c r="I240" i="7"/>
  <c r="J239" i="7"/>
  <c r="I239" i="7"/>
  <c r="H238" i="7"/>
  <c r="G238" i="7"/>
  <c r="F238" i="7"/>
  <c r="E238" i="7"/>
  <c r="J237" i="7"/>
  <c r="I237" i="7"/>
  <c r="J234" i="7"/>
  <c r="I234" i="7"/>
  <c r="J233" i="7"/>
  <c r="I233" i="7"/>
  <c r="J232" i="7"/>
  <c r="I232" i="7"/>
  <c r="E231" i="7"/>
  <c r="J229" i="7"/>
  <c r="I229" i="7"/>
  <c r="F227" i="7"/>
  <c r="E227" i="7"/>
  <c r="J222" i="7"/>
  <c r="I222" i="7"/>
  <c r="E219" i="7"/>
  <c r="J217" i="7"/>
  <c r="E217" i="7"/>
  <c r="J213" i="7"/>
  <c r="I213" i="7"/>
  <c r="F212" i="7"/>
  <c r="F211" i="7" s="1"/>
  <c r="E212" i="7"/>
  <c r="H211" i="7"/>
  <c r="G211" i="7"/>
  <c r="J210" i="7"/>
  <c r="I210" i="7"/>
  <c r="J209" i="7"/>
  <c r="I209" i="7"/>
  <c r="J208" i="7"/>
  <c r="I208" i="7"/>
  <c r="J207" i="7"/>
  <c r="I207" i="7"/>
  <c r="J206" i="7"/>
  <c r="I206" i="7"/>
  <c r="H205" i="7"/>
  <c r="G205" i="7"/>
  <c r="F205" i="7"/>
  <c r="J204" i="7"/>
  <c r="I204" i="7"/>
  <c r="J203" i="7"/>
  <c r="I203" i="7"/>
  <c r="J201" i="7"/>
  <c r="I201" i="7"/>
  <c r="J200" i="7"/>
  <c r="I200" i="7"/>
  <c r="J199" i="7"/>
  <c r="I199" i="7"/>
  <c r="J198" i="7"/>
  <c r="I198" i="7"/>
  <c r="G197" i="7"/>
  <c r="F197" i="7"/>
  <c r="E197" i="7"/>
  <c r="J196" i="7"/>
  <c r="I196" i="7"/>
  <c r="J195" i="7"/>
  <c r="I195" i="7"/>
  <c r="J194" i="7"/>
  <c r="I194" i="7"/>
  <c r="J193" i="7"/>
  <c r="I193" i="7"/>
  <c r="J192" i="7"/>
  <c r="I192" i="7"/>
  <c r="E191" i="7"/>
  <c r="J190" i="7"/>
  <c r="I190" i="7"/>
  <c r="J189" i="7"/>
  <c r="I189" i="7"/>
  <c r="J188" i="7"/>
  <c r="I188" i="7"/>
  <c r="H187" i="7"/>
  <c r="G187" i="7"/>
  <c r="E187" i="7"/>
  <c r="J158" i="7"/>
  <c r="I158" i="7"/>
  <c r="J157" i="7"/>
  <c r="I157" i="7"/>
  <c r="H156" i="7"/>
  <c r="E156" i="7"/>
  <c r="E155" i="7" s="1"/>
  <c r="G155" i="7"/>
  <c r="G154" i="7" s="1"/>
  <c r="I153" i="7"/>
  <c r="E152" i="7"/>
  <c r="I152" i="7" s="1"/>
  <c r="J150" i="7"/>
  <c r="I150" i="7"/>
  <c r="J148" i="7"/>
  <c r="I148" i="7"/>
  <c r="F147" i="7"/>
  <c r="E147" i="7"/>
  <c r="J146" i="7"/>
  <c r="I146" i="7"/>
  <c r="J145" i="7"/>
  <c r="I145" i="7"/>
  <c r="J143" i="7"/>
  <c r="I143" i="7"/>
  <c r="J142" i="7"/>
  <c r="I142" i="7"/>
  <c r="G141" i="7"/>
  <c r="G140" i="7" s="1"/>
  <c r="G139" i="7" s="1"/>
  <c r="G138" i="7" s="1"/>
  <c r="J140" i="7"/>
  <c r="I140" i="7"/>
  <c r="J139" i="7"/>
  <c r="I139" i="7"/>
  <c r="F138" i="7"/>
  <c r="E138" i="7"/>
  <c r="J137" i="7"/>
  <c r="I137" i="7"/>
  <c r="J136" i="7"/>
  <c r="I136" i="7"/>
  <c r="J135" i="7"/>
  <c r="I135" i="7"/>
  <c r="I134" i="7"/>
  <c r="J134" i="7"/>
  <c r="E133" i="7"/>
  <c r="J129" i="7"/>
  <c r="I129" i="7"/>
  <c r="H128" i="7"/>
  <c r="G128" i="7"/>
  <c r="G127" i="7" s="1"/>
  <c r="G126" i="7" s="1"/>
  <c r="G125" i="7" s="1"/>
  <c r="G124" i="7" s="1"/>
  <c r="G123" i="7" s="1"/>
  <c r="G122" i="7" s="1"/>
  <c r="F128" i="7"/>
  <c r="E128" i="7"/>
  <c r="J127" i="7"/>
  <c r="I127" i="7"/>
  <c r="H126" i="7"/>
  <c r="F126" i="7"/>
  <c r="E126" i="7"/>
  <c r="J121" i="7"/>
  <c r="I121" i="7"/>
  <c r="J120" i="7"/>
  <c r="I120" i="7"/>
  <c r="H119" i="7"/>
  <c r="G119" i="7"/>
  <c r="E119" i="7"/>
  <c r="J118" i="7"/>
  <c r="I118" i="7"/>
  <c r="H117" i="7"/>
  <c r="G117" i="7"/>
  <c r="F117" i="7"/>
  <c r="E117" i="7"/>
  <c r="J112" i="7"/>
  <c r="I112" i="7"/>
  <c r="H111" i="7"/>
  <c r="G111" i="7"/>
  <c r="F111" i="7"/>
  <c r="E111" i="7"/>
  <c r="E108" i="7" s="1"/>
  <c r="E107" i="7" s="1"/>
  <c r="J104" i="7"/>
  <c r="I104" i="7"/>
  <c r="H103" i="7"/>
  <c r="H100" i="7" s="1"/>
  <c r="G103" i="7"/>
  <c r="F103" i="7"/>
  <c r="E103" i="7"/>
  <c r="J96" i="7"/>
  <c r="I96" i="7"/>
  <c r="H95" i="7"/>
  <c r="G95" i="7"/>
  <c r="F95" i="7"/>
  <c r="E95" i="7"/>
  <c r="J94" i="7"/>
  <c r="I94" i="7"/>
  <c r="H93" i="7"/>
  <c r="G93" i="7"/>
  <c r="F93" i="7"/>
  <c r="E93" i="7"/>
  <c r="J90" i="7"/>
  <c r="I90" i="7"/>
  <c r="J89" i="7"/>
  <c r="I89" i="7"/>
  <c r="H88" i="7"/>
  <c r="H87" i="7" s="1"/>
  <c r="G88" i="7"/>
  <c r="G87" i="7" s="1"/>
  <c r="F88" i="7"/>
  <c r="F87" i="7" s="1"/>
  <c r="J86" i="7"/>
  <c r="I86" i="7"/>
  <c r="J85" i="7"/>
  <c r="I85" i="7"/>
  <c r="J80" i="7"/>
  <c r="I80" i="7"/>
  <c r="H79" i="7"/>
  <c r="J79" i="7" s="1"/>
  <c r="E79" i="7"/>
  <c r="J78" i="7"/>
  <c r="I78" i="7"/>
  <c r="J77" i="7"/>
  <c r="I77" i="7"/>
  <c r="J76" i="7"/>
  <c r="I76" i="7"/>
  <c r="J75" i="7"/>
  <c r="I75" i="7"/>
  <c r="J74" i="7"/>
  <c r="I74" i="7"/>
  <c r="J73" i="7"/>
  <c r="I73" i="7"/>
  <c r="J72" i="7"/>
  <c r="I72" i="7"/>
  <c r="J71" i="7"/>
  <c r="I71" i="7"/>
  <c r="J70" i="7"/>
  <c r="I70" i="7"/>
  <c r="H69" i="7"/>
  <c r="G69" i="7"/>
  <c r="G66" i="7" s="1"/>
  <c r="F69" i="7"/>
  <c r="E69" i="7"/>
  <c r="J68" i="7"/>
  <c r="I68" i="7"/>
  <c r="J67" i="7"/>
  <c r="I67" i="7"/>
  <c r="H66" i="7"/>
  <c r="J65" i="7"/>
  <c r="I65" i="7"/>
  <c r="J64" i="7"/>
  <c r="I64" i="7"/>
  <c r="J63" i="7"/>
  <c r="I63" i="7"/>
  <c r="J62" i="7"/>
  <c r="I62" i="7"/>
  <c r="H61" i="7"/>
  <c r="G61" i="7"/>
  <c r="F61" i="7"/>
  <c r="E61" i="7"/>
  <c r="J59" i="7"/>
  <c r="I59" i="7"/>
  <c r="J58" i="7"/>
  <c r="I58" i="7"/>
  <c r="H57" i="7"/>
  <c r="G57" i="7"/>
  <c r="F57" i="7"/>
  <c r="E57" i="7"/>
  <c r="J56" i="7"/>
  <c r="I56" i="7"/>
  <c r="H55" i="7"/>
  <c r="G55" i="7"/>
  <c r="F55" i="7"/>
  <c r="E55" i="7"/>
  <c r="J54" i="7"/>
  <c r="I54" i="7"/>
  <c r="J53" i="7"/>
  <c r="I53" i="7"/>
  <c r="J52" i="7"/>
  <c r="I52" i="7"/>
  <c r="H51" i="7"/>
  <c r="G51" i="7"/>
  <c r="F51" i="7"/>
  <c r="E51" i="7"/>
  <c r="J47" i="7"/>
  <c r="I47" i="7"/>
  <c r="J46" i="7"/>
  <c r="I46" i="7"/>
  <c r="H45" i="7"/>
  <c r="H44" i="7" s="1"/>
  <c r="G45" i="7"/>
  <c r="G44" i="7" s="1"/>
  <c r="F45" i="7"/>
  <c r="F44" i="7" s="1"/>
  <c r="E45" i="7"/>
  <c r="E44" i="7" s="1"/>
  <c r="J43" i="7"/>
  <c r="I43" i="7"/>
  <c r="J42" i="7"/>
  <c r="I42" i="7"/>
  <c r="J41" i="7"/>
  <c r="I41" i="7"/>
  <c r="J40" i="7"/>
  <c r="I40" i="7"/>
  <c r="J39" i="7"/>
  <c r="I39" i="7"/>
  <c r="J38" i="7"/>
  <c r="I38" i="7"/>
  <c r="E37" i="7"/>
  <c r="J36" i="7"/>
  <c r="I36" i="7"/>
  <c r="J35" i="7"/>
  <c r="I35" i="7"/>
  <c r="J34" i="7"/>
  <c r="I34" i="7"/>
  <c r="J33" i="7"/>
  <c r="I33" i="7"/>
  <c r="J32" i="7"/>
  <c r="I32" i="7"/>
  <c r="J31" i="7"/>
  <c r="I31" i="7"/>
  <c r="J30" i="7"/>
  <c r="I30" i="7"/>
  <c r="J29" i="7"/>
  <c r="I29" i="7"/>
  <c r="J28" i="7"/>
  <c r="I28" i="7"/>
  <c r="J26" i="7"/>
  <c r="I26" i="7"/>
  <c r="J25" i="7"/>
  <c r="I25" i="7"/>
  <c r="J24" i="7"/>
  <c r="I24" i="7"/>
  <c r="J23" i="7"/>
  <c r="I23" i="7"/>
  <c r="J22" i="7"/>
  <c r="I22" i="7"/>
  <c r="J21" i="7"/>
  <c r="I21" i="7"/>
  <c r="J19" i="7"/>
  <c r="I19" i="7"/>
  <c r="J18" i="7"/>
  <c r="I18" i="7"/>
  <c r="J17" i="7"/>
  <c r="I17" i="7"/>
  <c r="J16" i="7"/>
  <c r="I16" i="7"/>
  <c r="H15" i="7"/>
  <c r="G15" i="7"/>
  <c r="F15" i="7"/>
  <c r="E15" i="7"/>
  <c r="G16" i="9"/>
  <c r="F16" i="9"/>
  <c r="E15" i="9"/>
  <c r="C15" i="9"/>
  <c r="B15" i="9"/>
  <c r="G14" i="9"/>
  <c r="F14" i="9"/>
  <c r="E13" i="9"/>
  <c r="C13" i="9"/>
  <c r="B13" i="9"/>
  <c r="D12" i="9"/>
  <c r="G15" i="5"/>
  <c r="F15" i="5"/>
  <c r="G14" i="5"/>
  <c r="F14" i="5"/>
  <c r="G50" i="8"/>
  <c r="F50" i="8"/>
  <c r="C49" i="8"/>
  <c r="B49" i="8"/>
  <c r="G48" i="8"/>
  <c r="F48" i="8"/>
  <c r="E47" i="8"/>
  <c r="D47" i="8"/>
  <c r="D45" i="8" s="1"/>
  <c r="D44" i="8" s="1"/>
  <c r="D43" i="8" s="1"/>
  <c r="D42" i="8" s="1"/>
  <c r="D41" i="8" s="1"/>
  <c r="D40" i="8" s="1"/>
  <c r="D39" i="8" s="1"/>
  <c r="D38" i="8" s="1"/>
  <c r="D37" i="8" s="1"/>
  <c r="D36" i="8" s="1"/>
  <c r="D35" i="8" s="1"/>
  <c r="D34" i="8" s="1"/>
  <c r="C47" i="8"/>
  <c r="B47" i="8"/>
  <c r="G46" i="8"/>
  <c r="F46" i="8"/>
  <c r="G45" i="8"/>
  <c r="F45" i="8"/>
  <c r="G44" i="8"/>
  <c r="F44" i="8"/>
  <c r="G43" i="8"/>
  <c r="F43" i="8"/>
  <c r="B42" i="8"/>
  <c r="G41" i="8"/>
  <c r="F41" i="8"/>
  <c r="G40" i="8"/>
  <c r="F40" i="8"/>
  <c r="E39" i="8"/>
  <c r="C39" i="8"/>
  <c r="B39" i="8"/>
  <c r="G38" i="8"/>
  <c r="F38" i="8"/>
  <c r="E37" i="8"/>
  <c r="C37" i="8"/>
  <c r="B37" i="8"/>
  <c r="G36" i="8"/>
  <c r="F36" i="8"/>
  <c r="E35" i="8"/>
  <c r="C35" i="8"/>
  <c r="B35" i="8"/>
  <c r="G27" i="8"/>
  <c r="F27" i="8"/>
  <c r="C26" i="8"/>
  <c r="B26" i="8"/>
  <c r="G25" i="8"/>
  <c r="F25" i="8"/>
  <c r="D24" i="8"/>
  <c r="D22" i="8" s="1"/>
  <c r="D21" i="8" s="1"/>
  <c r="D20" i="8" s="1"/>
  <c r="D19" i="8" s="1"/>
  <c r="D11" i="8" s="1"/>
  <c r="C24" i="8"/>
  <c r="B24" i="8"/>
  <c r="G23" i="8"/>
  <c r="F23" i="8"/>
  <c r="G22" i="8"/>
  <c r="F22" i="8"/>
  <c r="G21" i="8"/>
  <c r="F21" i="8"/>
  <c r="G20" i="8"/>
  <c r="B19" i="8"/>
  <c r="G18" i="8"/>
  <c r="F18" i="8"/>
  <c r="G17" i="8"/>
  <c r="F17" i="8"/>
  <c r="D17" i="8"/>
  <c r="C16" i="8"/>
  <c r="B16" i="8"/>
  <c r="G15" i="8"/>
  <c r="F15" i="8"/>
  <c r="D15" i="8"/>
  <c r="E14" i="8"/>
  <c r="C14" i="8"/>
  <c r="B14" i="8"/>
  <c r="G13" i="8"/>
  <c r="F13" i="8"/>
  <c r="D13" i="8"/>
  <c r="E12" i="8"/>
  <c r="C12" i="8"/>
  <c r="B12" i="8"/>
  <c r="K123" i="3"/>
  <c r="J123" i="3"/>
  <c r="K122" i="3"/>
  <c r="F122" i="3"/>
  <c r="J122" i="3" s="1"/>
  <c r="K121" i="3"/>
  <c r="J121" i="3"/>
  <c r="K120" i="3"/>
  <c r="K118" i="3"/>
  <c r="J118" i="3"/>
  <c r="I117" i="3"/>
  <c r="K117" i="3" s="1"/>
  <c r="K116" i="3"/>
  <c r="J116" i="3"/>
  <c r="K115" i="3"/>
  <c r="J115" i="3"/>
  <c r="K114" i="3"/>
  <c r="J114" i="3"/>
  <c r="K113" i="3"/>
  <c r="J113" i="3"/>
  <c r="K112" i="3"/>
  <c r="J112" i="3"/>
  <c r="K111" i="3"/>
  <c r="J111" i="3"/>
  <c r="F110" i="3"/>
  <c r="H108" i="3"/>
  <c r="K107" i="3"/>
  <c r="J107" i="3"/>
  <c r="K106" i="3"/>
  <c r="J106" i="3"/>
  <c r="I105" i="3"/>
  <c r="J105" i="3" s="1"/>
  <c r="H105" i="3"/>
  <c r="H104" i="3" s="1"/>
  <c r="G105" i="3"/>
  <c r="G104" i="3" s="1"/>
  <c r="F105" i="3"/>
  <c r="F104" i="3" s="1"/>
  <c r="K103" i="3"/>
  <c r="I102" i="3"/>
  <c r="I101" i="3" s="1"/>
  <c r="K101" i="3" s="1"/>
  <c r="H102" i="3"/>
  <c r="G102" i="3"/>
  <c r="H101" i="3"/>
  <c r="K100" i="3"/>
  <c r="J100" i="3"/>
  <c r="K99" i="3"/>
  <c r="J99" i="3"/>
  <c r="K98" i="3"/>
  <c r="J98" i="3"/>
  <c r="K97" i="3"/>
  <c r="J97" i="3"/>
  <c r="G95" i="3"/>
  <c r="F96" i="3"/>
  <c r="F95" i="3" s="1"/>
  <c r="K94" i="3"/>
  <c r="J94" i="3"/>
  <c r="K93" i="3"/>
  <c r="J93" i="3"/>
  <c r="K92" i="3"/>
  <c r="J92" i="3"/>
  <c r="K91" i="3"/>
  <c r="J91" i="3"/>
  <c r="K90" i="3"/>
  <c r="K89" i="3"/>
  <c r="J89" i="3"/>
  <c r="K88" i="3"/>
  <c r="J88" i="3"/>
  <c r="I87" i="3"/>
  <c r="G87" i="3"/>
  <c r="F87" i="3"/>
  <c r="K86" i="3"/>
  <c r="J86" i="3"/>
  <c r="G85" i="3"/>
  <c r="K84" i="3"/>
  <c r="J84" i="3"/>
  <c r="K83" i="3"/>
  <c r="J83" i="3"/>
  <c r="K82" i="3"/>
  <c r="J82" i="3"/>
  <c r="K81" i="3"/>
  <c r="J81" i="3"/>
  <c r="K80" i="3"/>
  <c r="J80" i="3"/>
  <c r="K79" i="3"/>
  <c r="J79" i="3"/>
  <c r="K78" i="3"/>
  <c r="J78" i="3"/>
  <c r="K77" i="3"/>
  <c r="J77" i="3"/>
  <c r="K76" i="3"/>
  <c r="J76" i="3"/>
  <c r="I75" i="3"/>
  <c r="G75" i="3"/>
  <c r="F75" i="3"/>
  <c r="K74" i="3"/>
  <c r="J74" i="3"/>
  <c r="K73" i="3"/>
  <c r="J73" i="3"/>
  <c r="K72" i="3"/>
  <c r="J72" i="3"/>
  <c r="K71" i="3"/>
  <c r="J71" i="3"/>
  <c r="K70" i="3"/>
  <c r="J70" i="3"/>
  <c r="K69" i="3"/>
  <c r="K67" i="3"/>
  <c r="J67" i="3"/>
  <c r="K66" i="3"/>
  <c r="J66" i="3"/>
  <c r="K65" i="3"/>
  <c r="J65" i="3"/>
  <c r="K64" i="3"/>
  <c r="J64" i="3"/>
  <c r="I63" i="3"/>
  <c r="G63" i="3"/>
  <c r="F63" i="3"/>
  <c r="K61" i="3"/>
  <c r="J61" i="3"/>
  <c r="K60" i="3"/>
  <c r="J60" i="3"/>
  <c r="K59" i="3"/>
  <c r="I58" i="3"/>
  <c r="G58" i="3"/>
  <c r="F58" i="3"/>
  <c r="K57" i="3"/>
  <c r="J57" i="3"/>
  <c r="I56" i="3"/>
  <c r="H56" i="3"/>
  <c r="G56" i="3"/>
  <c r="F56" i="3"/>
  <c r="K55" i="3"/>
  <c r="J55" i="3"/>
  <c r="K54" i="3"/>
  <c r="J54" i="3"/>
  <c r="K53" i="3"/>
  <c r="J53" i="3"/>
  <c r="I52" i="3"/>
  <c r="H52" i="3"/>
  <c r="G52" i="3"/>
  <c r="F52" i="3"/>
  <c r="K46" i="3"/>
  <c r="J46" i="3"/>
  <c r="K45" i="3"/>
  <c r="J45" i="3"/>
  <c r="K44" i="3"/>
  <c r="J44" i="3"/>
  <c r="K43" i="3"/>
  <c r="J43" i="3"/>
  <c r="F42" i="3"/>
  <c r="K39" i="3"/>
  <c r="J39" i="3"/>
  <c r="K38" i="3"/>
  <c r="J38" i="3"/>
  <c r="I37" i="3"/>
  <c r="I36" i="3" s="1"/>
  <c r="G37" i="3"/>
  <c r="F37" i="3"/>
  <c r="F36" i="3" s="1"/>
  <c r="H36" i="3"/>
  <c r="K35" i="3"/>
  <c r="J35" i="3"/>
  <c r="K34" i="3"/>
  <c r="J34" i="3"/>
  <c r="F33" i="3"/>
  <c r="K32" i="3"/>
  <c r="J32" i="3"/>
  <c r="I31" i="3"/>
  <c r="F31" i="3"/>
  <c r="H30" i="3"/>
  <c r="K29" i="3"/>
  <c r="J29" i="3"/>
  <c r="I28" i="3"/>
  <c r="I27" i="3" s="1"/>
  <c r="G28" i="3"/>
  <c r="G27" i="3" s="1"/>
  <c r="F27" i="3"/>
  <c r="K26" i="3"/>
  <c r="J26" i="3"/>
  <c r="K25" i="3"/>
  <c r="J25" i="3"/>
  <c r="I24" i="3"/>
  <c r="I23" i="3" s="1"/>
  <c r="G24" i="3"/>
  <c r="G23" i="3" s="1"/>
  <c r="F24" i="3"/>
  <c r="F23" i="3" s="1"/>
  <c r="K22" i="3"/>
  <c r="I21" i="3"/>
  <c r="G21" i="3"/>
  <c r="F21" i="3"/>
  <c r="K20" i="3"/>
  <c r="J20" i="3"/>
  <c r="K19" i="3"/>
  <c r="J19" i="3"/>
  <c r="I18" i="3"/>
  <c r="G18" i="3"/>
  <c r="G13" i="3" s="1"/>
  <c r="K17" i="3"/>
  <c r="J17" i="3"/>
  <c r="I16" i="3"/>
  <c r="K16" i="3" s="1"/>
  <c r="H16" i="3"/>
  <c r="F16" i="3"/>
  <c r="H13" i="3"/>
  <c r="J25" i="10"/>
  <c r="I23" i="10"/>
  <c r="H23" i="10"/>
  <c r="K23" i="10" s="1"/>
  <c r="G23" i="10"/>
  <c r="F23" i="10"/>
  <c r="K22" i="10"/>
  <c r="J22" i="10"/>
  <c r="K21" i="10"/>
  <c r="J21" i="10"/>
  <c r="K14" i="10"/>
  <c r="J14" i="10"/>
  <c r="K13" i="10"/>
  <c r="J13" i="10"/>
  <c r="I12" i="10"/>
  <c r="H12" i="10"/>
  <c r="G12" i="10"/>
  <c r="F12" i="10"/>
  <c r="K11" i="10"/>
  <c r="J11" i="10"/>
  <c r="K10" i="10"/>
  <c r="J10" i="10"/>
  <c r="I9" i="10"/>
  <c r="H9" i="10"/>
  <c r="G9" i="10"/>
  <c r="F9" i="10"/>
  <c r="J227" i="7" l="1"/>
  <c r="F161" i="7"/>
  <c r="F160" i="7" s="1"/>
  <c r="F159" i="7" s="1"/>
  <c r="F108" i="7"/>
  <c r="F107" i="7" s="1"/>
  <c r="F106" i="7" s="1"/>
  <c r="G108" i="7"/>
  <c r="G107" i="7" s="1"/>
  <c r="G106" i="7" s="1"/>
  <c r="G105" i="7" s="1"/>
  <c r="H108" i="7"/>
  <c r="H107" i="7" s="1"/>
  <c r="E271" i="7"/>
  <c r="I271" i="7" s="1"/>
  <c r="G100" i="7"/>
  <c r="G99" i="7" s="1"/>
  <c r="G98" i="7" s="1"/>
  <c r="G97" i="7" s="1"/>
  <c r="F100" i="7"/>
  <c r="F99" i="7" s="1"/>
  <c r="F98" i="7" s="1"/>
  <c r="F97" i="7" s="1"/>
  <c r="I176" i="7"/>
  <c r="E34" i="8"/>
  <c r="K102" i="3"/>
  <c r="H12" i="3"/>
  <c r="H11" i="3" s="1"/>
  <c r="F24" i="8"/>
  <c r="J162" i="7"/>
  <c r="K56" i="3"/>
  <c r="G137" i="7"/>
  <c r="G136" i="7" s="1"/>
  <c r="G135" i="7" s="1"/>
  <c r="G134" i="7" s="1"/>
  <c r="G133" i="7" s="1"/>
  <c r="H51" i="3"/>
  <c r="H50" i="3" s="1"/>
  <c r="H49" i="3" s="1"/>
  <c r="J23" i="10"/>
  <c r="G26" i="8"/>
  <c r="B11" i="8"/>
  <c r="E161" i="7"/>
  <c r="E160" i="7" s="1"/>
  <c r="C11" i="8"/>
  <c r="E11" i="8"/>
  <c r="B34" i="8"/>
  <c r="C34" i="8"/>
  <c r="K21" i="3"/>
  <c r="E106" i="7"/>
  <c r="E105" i="7" s="1"/>
  <c r="I109" i="3"/>
  <c r="I108" i="3"/>
  <c r="K110" i="3"/>
  <c r="I40" i="3"/>
  <c r="K40" i="3" s="1"/>
  <c r="I13" i="3"/>
  <c r="F37" i="8"/>
  <c r="J178" i="7"/>
  <c r="G109" i="3"/>
  <c r="G108" i="3" s="1"/>
  <c r="K119" i="3"/>
  <c r="K37" i="3"/>
  <c r="J176" i="7"/>
  <c r="J167" i="7"/>
  <c r="I162" i="7"/>
  <c r="F181" i="7"/>
  <c r="J181" i="7" s="1"/>
  <c r="H161" i="7"/>
  <c r="I167" i="7"/>
  <c r="I170" i="7"/>
  <c r="I178" i="7"/>
  <c r="H132" i="7"/>
  <c r="H131" i="7" s="1"/>
  <c r="J149" i="7"/>
  <c r="I149" i="7"/>
  <c r="J219" i="7"/>
  <c r="G226" i="7"/>
  <c r="G225" i="7" s="1"/>
  <c r="G224" i="7" s="1"/>
  <c r="G223" i="7" s="1"/>
  <c r="E125" i="7"/>
  <c r="E124" i="7" s="1"/>
  <c r="E123" i="7" s="1"/>
  <c r="G92" i="7"/>
  <c r="G91" i="7" s="1"/>
  <c r="G153" i="7"/>
  <c r="G152" i="7" s="1"/>
  <c r="G150" i="7" s="1"/>
  <c r="G149" i="7" s="1"/>
  <c r="J141" i="7"/>
  <c r="F226" i="7"/>
  <c r="F225" i="7" s="1"/>
  <c r="F224" i="7" s="1"/>
  <c r="F223" i="7" s="1"/>
  <c r="J153" i="7"/>
  <c r="J254" i="7"/>
  <c r="H125" i="7"/>
  <c r="H124" i="7" s="1"/>
  <c r="H123" i="7" s="1"/>
  <c r="I20" i="7"/>
  <c r="E50" i="7"/>
  <c r="E256" i="7"/>
  <c r="J257" i="7"/>
  <c r="J261" i="7"/>
  <c r="G116" i="7"/>
  <c r="G115" i="7" s="1"/>
  <c r="G114" i="7" s="1"/>
  <c r="G216" i="7"/>
  <c r="G215" i="7" s="1"/>
  <c r="G214" i="7" s="1"/>
  <c r="J187" i="7"/>
  <c r="F60" i="7"/>
  <c r="J128" i="7"/>
  <c r="I266" i="7"/>
  <c r="J231" i="7"/>
  <c r="G186" i="7"/>
  <c r="G185" i="7" s="1"/>
  <c r="G184" i="7" s="1"/>
  <c r="J197" i="7"/>
  <c r="G13" i="9"/>
  <c r="C12" i="9"/>
  <c r="G47" i="8"/>
  <c r="G42" i="8"/>
  <c r="G35" i="8"/>
  <c r="G14" i="8"/>
  <c r="G36" i="3"/>
  <c r="K36" i="3" s="1"/>
  <c r="F39" i="8"/>
  <c r="F16" i="8"/>
  <c r="F49" i="8"/>
  <c r="G49" i="8"/>
  <c r="K95" i="3"/>
  <c r="J56" i="3"/>
  <c r="J24" i="3"/>
  <c r="J247" i="7"/>
  <c r="I254" i="7"/>
  <c r="J271" i="7"/>
  <c r="H218" i="7"/>
  <c r="J218" i="7" s="1"/>
  <c r="J205" i="7"/>
  <c r="J191" i="7"/>
  <c r="I191" i="7"/>
  <c r="E186" i="7"/>
  <c r="I156" i="7"/>
  <c r="I138" i="7"/>
  <c r="F125" i="7"/>
  <c r="F124" i="7" s="1"/>
  <c r="F123" i="7" s="1"/>
  <c r="H116" i="7"/>
  <c r="H115" i="7" s="1"/>
  <c r="I119" i="7"/>
  <c r="F116" i="7"/>
  <c r="F115" i="7" s="1"/>
  <c r="F114" i="7" s="1"/>
  <c r="J119" i="7"/>
  <c r="J95" i="7"/>
  <c r="I87" i="7"/>
  <c r="J69" i="7"/>
  <c r="J37" i="7"/>
  <c r="J27" i="7"/>
  <c r="F14" i="7"/>
  <c r="F13" i="7" s="1"/>
  <c r="F12" i="7" s="1"/>
  <c r="G14" i="7"/>
  <c r="G13" i="7" s="1"/>
  <c r="G12" i="7" s="1"/>
  <c r="H99" i="7"/>
  <c r="H60" i="7"/>
  <c r="G50" i="7"/>
  <c r="I81" i="7"/>
  <c r="J44" i="7"/>
  <c r="G60" i="7"/>
  <c r="I95" i="7"/>
  <c r="J103" i="7"/>
  <c r="E132" i="7"/>
  <c r="E131" i="7" s="1"/>
  <c r="F50" i="7"/>
  <c r="J133" i="7"/>
  <c r="I247" i="7"/>
  <c r="H253" i="7"/>
  <c r="J253" i="7" s="1"/>
  <c r="J266" i="7"/>
  <c r="E92" i="7"/>
  <c r="E91" i="7" s="1"/>
  <c r="H186" i="7"/>
  <c r="H185" i="7" s="1"/>
  <c r="H184" i="7" s="1"/>
  <c r="G256" i="7"/>
  <c r="I69" i="7"/>
  <c r="H155" i="7"/>
  <c r="I205" i="7"/>
  <c r="I231" i="7"/>
  <c r="F186" i="7"/>
  <c r="F185" i="7" s="1"/>
  <c r="F184" i="7" s="1"/>
  <c r="F183" i="7" s="1"/>
  <c r="E116" i="7"/>
  <c r="E115" i="7" s="1"/>
  <c r="E114" i="7" s="1"/>
  <c r="F270" i="7"/>
  <c r="F269" i="7" s="1"/>
  <c r="F268" i="7" s="1"/>
  <c r="J87" i="7"/>
  <c r="J117" i="7"/>
  <c r="I128" i="7"/>
  <c r="I187" i="7"/>
  <c r="E226" i="7"/>
  <c r="H260" i="7"/>
  <c r="H256" i="7" s="1"/>
  <c r="I141" i="7"/>
  <c r="I197" i="7"/>
  <c r="F256" i="7"/>
  <c r="I44" i="7"/>
  <c r="I147" i="7"/>
  <c r="J81" i="7"/>
  <c r="J147" i="7"/>
  <c r="J272" i="7"/>
  <c r="J20" i="7"/>
  <c r="H14" i="7"/>
  <c r="E14" i="7"/>
  <c r="E13" i="7" s="1"/>
  <c r="E12" i="7" s="1"/>
  <c r="F15" i="9"/>
  <c r="B12" i="9"/>
  <c r="F42" i="8"/>
  <c r="G39" i="8"/>
  <c r="G37" i="8"/>
  <c r="F35" i="8"/>
  <c r="G24" i="8"/>
  <c r="G16" i="8"/>
  <c r="F26" i="8"/>
  <c r="J117" i="3"/>
  <c r="I104" i="3"/>
  <c r="K104" i="3" s="1"/>
  <c r="J87" i="3"/>
  <c r="K85" i="3"/>
  <c r="J85" i="3"/>
  <c r="K75" i="3"/>
  <c r="I62" i="3"/>
  <c r="J68" i="3"/>
  <c r="G62" i="3"/>
  <c r="J63" i="3"/>
  <c r="F51" i="3"/>
  <c r="I51" i="3"/>
  <c r="K52" i="3"/>
  <c r="J52" i="3"/>
  <c r="K42" i="3"/>
  <c r="G30" i="3"/>
  <c r="K33" i="3"/>
  <c r="F30" i="3"/>
  <c r="J31" i="3"/>
  <c r="J27" i="3"/>
  <c r="K27" i="3"/>
  <c r="J28" i="3"/>
  <c r="K18" i="3"/>
  <c r="F13" i="3"/>
  <c r="I15" i="10"/>
  <c r="G15" i="10"/>
  <c r="K9" i="10"/>
  <c r="F15" i="10"/>
  <c r="K23" i="3"/>
  <c r="I30" i="3"/>
  <c r="K68" i="3"/>
  <c r="F11" i="5"/>
  <c r="G11" i="5"/>
  <c r="J45" i="7"/>
  <c r="H269" i="7"/>
  <c r="J16" i="3"/>
  <c r="J95" i="3"/>
  <c r="G12" i="8"/>
  <c r="F12" i="8"/>
  <c r="G12" i="5"/>
  <c r="F12" i="5"/>
  <c r="I108" i="7"/>
  <c r="J138" i="7"/>
  <c r="H264" i="7"/>
  <c r="I265" i="7"/>
  <c r="J265" i="7"/>
  <c r="J120" i="3"/>
  <c r="F119" i="3"/>
  <c r="J119" i="3" s="1"/>
  <c r="E12" i="9"/>
  <c r="J75" i="3"/>
  <c r="J96" i="3"/>
  <c r="K105" i="3"/>
  <c r="J110" i="3"/>
  <c r="F109" i="3"/>
  <c r="I15" i="7"/>
  <c r="J15" i="7"/>
  <c r="J61" i="7"/>
  <c r="I61" i="7"/>
  <c r="E216" i="7"/>
  <c r="E215" i="7" s="1"/>
  <c r="E214" i="7" s="1"/>
  <c r="I217" i="7"/>
  <c r="J55" i="7"/>
  <c r="I55" i="7"/>
  <c r="G15" i="9"/>
  <c r="J88" i="7"/>
  <c r="G51" i="3"/>
  <c r="F47" i="8"/>
  <c r="J51" i="7"/>
  <c r="I51" i="7"/>
  <c r="K31" i="3"/>
  <c r="K87" i="3"/>
  <c r="J57" i="7"/>
  <c r="J33" i="3"/>
  <c r="J58" i="3"/>
  <c r="K58" i="3"/>
  <c r="F13" i="5"/>
  <c r="G13" i="5"/>
  <c r="J111" i="7"/>
  <c r="I111" i="7"/>
  <c r="J211" i="7"/>
  <c r="J93" i="7"/>
  <c r="I93" i="7"/>
  <c r="H92" i="7"/>
  <c r="E154" i="7"/>
  <c r="E211" i="7"/>
  <c r="I211" i="7" s="1"/>
  <c r="I212" i="7"/>
  <c r="J36" i="3"/>
  <c r="J66" i="7"/>
  <c r="I66" i="7"/>
  <c r="J12" i="10"/>
  <c r="K12" i="10"/>
  <c r="J18" i="3"/>
  <c r="J238" i="7"/>
  <c r="I238" i="7"/>
  <c r="J126" i="7"/>
  <c r="F41" i="3"/>
  <c r="J41" i="3" s="1"/>
  <c r="J42" i="3"/>
  <c r="F40" i="3"/>
  <c r="H15" i="10"/>
  <c r="H25" i="10" s="1"/>
  <c r="K25" i="10" s="1"/>
  <c r="F62" i="3"/>
  <c r="J103" i="3"/>
  <c r="F102" i="3"/>
  <c r="H50" i="7"/>
  <c r="F92" i="7"/>
  <c r="F91" i="7" s="1"/>
  <c r="J258" i="7"/>
  <c r="J9" i="10"/>
  <c r="K24" i="3"/>
  <c r="J37" i="3"/>
  <c r="G41" i="3"/>
  <c r="K41" i="3" s="1"/>
  <c r="E60" i="7"/>
  <c r="I117" i="7"/>
  <c r="I219" i="7"/>
  <c r="I257" i="7"/>
  <c r="K28" i="3"/>
  <c r="K63" i="3"/>
  <c r="K96" i="3"/>
  <c r="J104" i="3"/>
  <c r="F20" i="8"/>
  <c r="I133" i="7"/>
  <c r="F14" i="8"/>
  <c r="I27" i="7"/>
  <c r="I37" i="7"/>
  <c r="I45" i="7"/>
  <c r="I57" i="7"/>
  <c r="I79" i="7"/>
  <c r="I88" i="7"/>
  <c r="I126" i="7"/>
  <c r="J212" i="7"/>
  <c r="I227" i="7"/>
  <c r="I258" i="7"/>
  <c r="I272" i="7"/>
  <c r="F13" i="9"/>
  <c r="I103" i="7"/>
  <c r="I261" i="7"/>
  <c r="J108" i="7" l="1"/>
  <c r="H106" i="7"/>
  <c r="J107" i="7"/>
  <c r="I107" i="7"/>
  <c r="E270" i="7"/>
  <c r="E269" i="7" s="1"/>
  <c r="E268" i="7" s="1"/>
  <c r="G132" i="7"/>
  <c r="G131" i="7" s="1"/>
  <c r="G130" i="7" s="1"/>
  <c r="J100" i="7"/>
  <c r="J99" i="7"/>
  <c r="J40" i="3"/>
  <c r="I161" i="7"/>
  <c r="H160" i="7"/>
  <c r="J161" i="7"/>
  <c r="G49" i="7"/>
  <c r="G48" i="7" s="1"/>
  <c r="G11" i="7" s="1"/>
  <c r="I132" i="7"/>
  <c r="F49" i="7"/>
  <c r="F48" i="7" s="1"/>
  <c r="F11" i="7" s="1"/>
  <c r="H154" i="7"/>
  <c r="I154" i="7" s="1"/>
  <c r="I253" i="7"/>
  <c r="J256" i="7"/>
  <c r="H225" i="7"/>
  <c r="F152" i="7"/>
  <c r="J152" i="7" s="1"/>
  <c r="G183" i="7"/>
  <c r="I125" i="7"/>
  <c r="E49" i="7"/>
  <c r="E48" i="7" s="1"/>
  <c r="E11" i="7" s="1"/>
  <c r="J60" i="7"/>
  <c r="I124" i="7"/>
  <c r="J125" i="7"/>
  <c r="E225" i="7"/>
  <c r="E224" i="7" s="1"/>
  <c r="E223" i="7" s="1"/>
  <c r="E185" i="7"/>
  <c r="E184" i="7" s="1"/>
  <c r="E183" i="7" s="1"/>
  <c r="E159" i="7" s="1"/>
  <c r="E130" i="7"/>
  <c r="J116" i="7"/>
  <c r="J14" i="7"/>
  <c r="G12" i="3"/>
  <c r="G11" i="3" s="1"/>
  <c r="K15" i="10"/>
  <c r="J15" i="10"/>
  <c r="J270" i="7"/>
  <c r="I218" i="7"/>
  <c r="J186" i="7"/>
  <c r="J185" i="7"/>
  <c r="I186" i="7"/>
  <c r="F132" i="7"/>
  <c r="F131" i="7" s="1"/>
  <c r="I116" i="7"/>
  <c r="H98" i="7"/>
  <c r="J98" i="7" s="1"/>
  <c r="I260" i="7"/>
  <c r="J260" i="7"/>
  <c r="I256" i="7"/>
  <c r="I155" i="7"/>
  <c r="H13" i="7"/>
  <c r="H12" i="7" s="1"/>
  <c r="I14" i="7"/>
  <c r="K109" i="3"/>
  <c r="K108" i="3"/>
  <c r="K62" i="3"/>
  <c r="J62" i="3"/>
  <c r="I50" i="3"/>
  <c r="G50" i="3"/>
  <c r="G49" i="3" s="1"/>
  <c r="J51" i="3"/>
  <c r="F12" i="3"/>
  <c r="F11" i="3" s="1"/>
  <c r="K30" i="3"/>
  <c r="J30" i="3"/>
  <c r="J124" i="7"/>
  <c r="G34" i="8"/>
  <c r="F34" i="8"/>
  <c r="F108" i="3"/>
  <c r="J109" i="3"/>
  <c r="H114" i="7"/>
  <c r="J115" i="7"/>
  <c r="I115" i="7"/>
  <c r="J23" i="3"/>
  <c r="I131" i="7"/>
  <c r="J184" i="7"/>
  <c r="F101" i="3"/>
  <c r="J102" i="3"/>
  <c r="I60" i="7"/>
  <c r="F12" i="9"/>
  <c r="G12" i="9"/>
  <c r="H268" i="7"/>
  <c r="J269" i="7"/>
  <c r="I269" i="7"/>
  <c r="K13" i="3"/>
  <c r="J13" i="3"/>
  <c r="I12" i="3"/>
  <c r="H215" i="7"/>
  <c r="J216" i="7"/>
  <c r="I216" i="7"/>
  <c r="J123" i="7"/>
  <c r="I123" i="7"/>
  <c r="J92" i="7"/>
  <c r="I92" i="7"/>
  <c r="H91" i="7"/>
  <c r="J264" i="7"/>
  <c r="I264" i="7"/>
  <c r="H263" i="7"/>
  <c r="I50" i="7"/>
  <c r="J50" i="7"/>
  <c r="H49" i="7"/>
  <c r="G19" i="8"/>
  <c r="F19" i="8"/>
  <c r="K51" i="3"/>
  <c r="I270" i="7" l="1"/>
  <c r="H105" i="7"/>
  <c r="I105" i="7" s="1"/>
  <c r="I106" i="7"/>
  <c r="E122" i="7"/>
  <c r="E113" i="7" s="1"/>
  <c r="G113" i="7"/>
  <c r="G182" i="7"/>
  <c r="G181" i="7" s="1"/>
  <c r="G179" i="7" s="1"/>
  <c r="G178" i="7" s="1"/>
  <c r="G161" i="7" s="1"/>
  <c r="G160" i="7" s="1"/>
  <c r="G159" i="7" s="1"/>
  <c r="H130" i="7"/>
  <c r="I130" i="7" s="1"/>
  <c r="J160" i="7"/>
  <c r="I160" i="7"/>
  <c r="J226" i="7"/>
  <c r="I185" i="7"/>
  <c r="I226" i="7"/>
  <c r="H97" i="7"/>
  <c r="I184" i="7"/>
  <c r="J131" i="7"/>
  <c r="J132" i="7"/>
  <c r="I13" i="7"/>
  <c r="J13" i="7"/>
  <c r="I49" i="3"/>
  <c r="K49" i="3" s="1"/>
  <c r="J108" i="3"/>
  <c r="K50" i="3"/>
  <c r="J91" i="7"/>
  <c r="I91" i="7"/>
  <c r="J263" i="7"/>
  <c r="I263" i="7"/>
  <c r="F50" i="3"/>
  <c r="J101" i="3"/>
  <c r="I12" i="7"/>
  <c r="J12" i="7"/>
  <c r="J12" i="3"/>
  <c r="K12" i="3"/>
  <c r="I11" i="3"/>
  <c r="J268" i="7"/>
  <c r="I268" i="7"/>
  <c r="J114" i="7"/>
  <c r="I114" i="7"/>
  <c r="J225" i="7"/>
  <c r="I225" i="7"/>
  <c r="H224" i="7"/>
  <c r="G11" i="8"/>
  <c r="F11" i="8"/>
  <c r="J49" i="7"/>
  <c r="I49" i="7"/>
  <c r="H48" i="7"/>
  <c r="H11" i="7" s="1"/>
  <c r="J215" i="7"/>
  <c r="I215" i="7"/>
  <c r="H214" i="7"/>
  <c r="J97" i="7" l="1"/>
  <c r="I11" i="7"/>
  <c r="J11" i="7"/>
  <c r="I48" i="7"/>
  <c r="J48" i="7"/>
  <c r="F49" i="3"/>
  <c r="J49" i="3" s="1"/>
  <c r="J50" i="3"/>
  <c r="J214" i="7"/>
  <c r="I214" i="7"/>
  <c r="H183" i="7"/>
  <c r="H122" i="7" s="1"/>
  <c r="K11" i="3"/>
  <c r="J11" i="3"/>
  <c r="H223" i="7"/>
  <c r="I224" i="7"/>
  <c r="J224" i="7"/>
  <c r="I159" i="7" l="1"/>
  <c r="J159" i="7"/>
  <c r="I122" i="7"/>
  <c r="I183" i="7"/>
  <c r="J183" i="7"/>
  <c r="H113" i="7"/>
  <c r="H9" i="7" s="1"/>
  <c r="J223" i="7"/>
  <c r="I223" i="7"/>
  <c r="I113" i="7" l="1"/>
  <c r="F105" i="7"/>
  <c r="F10" i="7" s="1"/>
  <c r="J106" i="7"/>
  <c r="J10" i="7" l="1"/>
  <c r="J105" i="7"/>
  <c r="E100" i="7"/>
  <c r="I100" i="7" s="1"/>
  <c r="I101" i="7"/>
  <c r="E99" i="7" l="1"/>
  <c r="I99" i="7" s="1"/>
  <c r="E98" i="7" l="1"/>
  <c r="I98" i="7" s="1"/>
  <c r="E97" i="7" l="1"/>
  <c r="E10" i="7" s="1"/>
  <c r="I97" i="7" l="1"/>
  <c r="I10" i="7"/>
  <c r="E9" i="7"/>
  <c r="I9" i="7" s="1"/>
  <c r="F155" i="7"/>
  <c r="F154" i="7" s="1"/>
  <c r="F130" i="7" s="1"/>
  <c r="J156" i="7"/>
  <c r="J155" i="7" l="1"/>
  <c r="F122" i="7"/>
  <c r="F113" i="7" s="1"/>
  <c r="J130" i="7"/>
  <c r="J154" i="7"/>
  <c r="J122" i="7" l="1"/>
  <c r="F9" i="7" l="1"/>
  <c r="J9" i="7" s="1"/>
  <c r="J113" i="7"/>
</calcChain>
</file>

<file path=xl/sharedStrings.xml><?xml version="1.0" encoding="utf-8"?>
<sst xmlns="http://schemas.openxmlformats.org/spreadsheetml/2006/main" count="549" uniqueCount="263">
  <si>
    <t>I. OPĆI DIO</t>
  </si>
  <si>
    <t>A) SAŽETAK RAČUNA PRIHODA I RASHODA</t>
  </si>
  <si>
    <t>EUR</t>
  </si>
  <si>
    <t>INDEKS              5/2*100</t>
  </si>
  <si>
    <t>INDEKS          5/3*100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</si>
  <si>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</si>
  <si>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</si>
  <si>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</si>
  <si>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</si>
  <si>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</si>
  <si>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</si>
  <si>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</si>
  <si>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</si>
  <si>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</si>
  <si>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</si>
  <si>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</si>
  <si>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PRENESENI VIŠAK/MANJAK IZ PRETHODNE GODINE</t>
  </si>
  <si>
    <t>PRIJENOS VIŠAKA/MANJAKA U SLJEDEĆE RAZDOBLJE</t>
  </si>
  <si>
    <t xml:space="preserve"> RAČUN PRIHODA I RASHODA </t>
  </si>
  <si>
    <t>IZVJEŠTAJ O PRIHODIMA I RASHODIMA PREMA EKONOMSKOJ KLASIFIKACIJI</t>
  </si>
  <si>
    <t>BROJČANA OZNAKA I NAZIV</t>
  </si>
  <si>
    <t>INDEKS                                   5/2*100</t>
  </si>
  <si>
    <t>INDEKS                                   5/3*100</t>
  </si>
  <si>
    <t>UKUPNI PRIHODI</t>
  </si>
  <si>
    <t>Prihodi poslovanja</t>
  </si>
  <si>
    <t>Pomoći iz inozemstva i od subjekata unutar općeg proračuna</t>
  </si>
  <si>
    <t>Pomoći od izvanproračunskih korisnika</t>
  </si>
  <si>
    <t>Tekuće 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</si>
  <si>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</si>
  <si>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</si>
  <si>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</si>
  <si>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</si>
  <si>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sredstava</t>
  </si>
  <si>
    <t>Prihodi od imovine</t>
  </si>
  <si>
    <t>Prihodi od financijske imovine</t>
  </si>
  <si>
    <t>Kamate na oročena sredstva i depozite po viđenju</t>
  </si>
  <si>
    <t>Ostali prihodi od 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</si>
  <si>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</si>
  <si>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</si>
  <si>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</si>
  <si>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od prodaje proizv. i robe te pruž. usluga,prihodi od donacija te povrati po protestiranim jamstvima</t>
  </si>
  <si>
    <t>Prihodi od prodaje proizvoda i roba te pruženih usluga</t>
  </si>
  <si>
    <t>Prihodi od pruženih usluga</t>
  </si>
  <si>
    <t>Donacije od pravnih i fizičkih ososba izvan općeg proračuna i povrat donacija po protestiranim jamstvima</t>
  </si>
  <si>
    <t>Tekuće donacije</t>
  </si>
  <si>
    <t>Kapitalne donacije</t>
  </si>
  <si>
    <t>Prihodi od nadležnog proračuna i od HZZo-a temeljem ugovornih obveza</t>
  </si>
  <si>
    <t>Prihodi od nadležnog proračunaza financiranjeredovne djelatnosti proračunskih korisnika</t>
  </si>
  <si>
    <t>Prihodi od nadležnog proračuna za financiranje rashoda poslovanja</t>
  </si>
  <si>
    <t>Prihodi od nadležnog proračuna za nabavu nefinancijske imovine</t>
  </si>
  <si>
    <t>Prihodi od prodaje nefinancijske imovine</t>
  </si>
  <si>
    <t>Prihodi od prodaje proizvedene dugotrajne imovine</t>
  </si>
  <si>
    <t>Prihodi od prodaje građevinskih objekata</t>
  </si>
  <si>
    <t>Stambeni objekti</t>
  </si>
  <si>
    <t>…</t>
  </si>
  <si>
    <t>INDEKS                                   5/4*100</t>
  </si>
  <si>
    <t>UKUPNI RASHODI</t>
  </si>
  <si>
    <t>Rashodi poslovanja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</si>
  <si>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</si>
  <si>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</si>
  <si>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</si>
  <si>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</si>
  <si>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</si>
  <si>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</si>
  <si>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</si>
  <si>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 za mirovinsko osiguranje</t>
  </si>
  <si>
    <t>Dop.za obvezno zdravstv. osiguranje</t>
  </si>
  <si>
    <t>Dop.za obvezno osig. u sl. nezaposl.</t>
  </si>
  <si>
    <t>Materijalni rashodi</t>
  </si>
  <si>
    <t>Naknade troškova zaposlenima</t>
  </si>
  <si>
    <t>Službena putovanja</t>
  </si>
  <si>
    <t>Naknade za prijevoz, za rad na terenu i odvojeni život</t>
  </si>
  <si>
    <t>Stručna usavršavanja</t>
  </si>
  <si>
    <t>Ostale naknade zaposlenima</t>
  </si>
  <si>
    <t>Rashodi za materijal i energiju</t>
  </si>
  <si>
    <t>Uredski materijal</t>
  </si>
  <si>
    <t>Materijal i sirovine</t>
  </si>
  <si>
    <t>Energija</t>
  </si>
  <si>
    <t>Materijal i dijelovi za tekuće i investicijsko održavanje</t>
  </si>
  <si>
    <t>Sitni inventar</t>
  </si>
  <si>
    <t>Službena, radna i zaštitna odjeća i obuća</t>
  </si>
  <si>
    <t>Rashodi za usluge</t>
  </si>
  <si>
    <t>Usluge telefona,pošte</t>
  </si>
  <si>
    <t>Usluge tekućeg i investicijskog održavanja</t>
  </si>
  <si>
    <t>Promidžbeni materijal</t>
  </si>
  <si>
    <t>Komunalne usluge</t>
  </si>
  <si>
    <t>Zakupnine i najamnine</t>
  </si>
  <si>
    <t>Zdravstvene usluge</t>
  </si>
  <si>
    <t>Intelektualne usluge</t>
  </si>
  <si>
    <t>Računalne usluge</t>
  </si>
  <si>
    <t>Ostale usluge</t>
  </si>
  <si>
    <t>Naknade troškova osobama izvan radnog odnosa</t>
  </si>
  <si>
    <t>Ostali nespomenuti rashodi poslovanja</t>
  </si>
  <si>
    <t>Naknade za rad pred. i izvr. tijela, povjer. i sl.</t>
  </si>
  <si>
    <t>Premije osiguranja</t>
  </si>
  <si>
    <t>Reprezentacija</t>
  </si>
  <si>
    <t>Članarine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</si>
  <si>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</si>
  <si>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</si>
  <si>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</si>
  <si>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</si>
  <si>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</si>
  <si>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Negativne tečajne razlike i valutna klauzula</t>
  </si>
  <si>
    <t>Zatezne kamate</t>
  </si>
  <si>
    <t>Ostali nespomenuti financijski rashodi</t>
  </si>
  <si>
    <t>Naknade građanima i kućanstvima na temelju osiguranja i druge naknade</t>
  </si>
  <si>
    <t>Ostale naknade građanima i kućanstvima iz proračuna</t>
  </si>
  <si>
    <t>Naknade građanima i kućanstvima u naravi</t>
  </si>
  <si>
    <t>Ostali rashodi</t>
  </si>
  <si>
    <t>Tekuće donacije u novcu</t>
  </si>
  <si>
    <t>Tekuće donacije u naravi</t>
  </si>
  <si>
    <t>Rashodi za nabavu nefinancijske imovine</t>
  </si>
  <si>
    <t>Rashodi za nabavu proizvedene dugotrajne imovine</t>
  </si>
  <si>
    <t>Oprema</t>
  </si>
  <si>
    <t>Uredska oprema i namještaj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</si>
  <si>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</si>
  <si>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</si>
  <si>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</si>
  <si>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</si>
  <si>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</si>
  <si>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</si>
  <si>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</si>
  <si>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Rashodi za dodatna ulaganja na financijskoj imovini</t>
  </si>
  <si>
    <t>Dodatna ulaganja na građevinskim objektima</t>
  </si>
  <si>
    <t xml:space="preserve">Dodatna ulaganja na postrojenjima </t>
  </si>
  <si>
    <t xml:space="preserve"> IZVJEŠTAJ O PRIHODIMA  PREMA IZVORIMA FINANCIRANJA</t>
  </si>
  <si>
    <t>Brojčana oznaka i naziv</t>
  </si>
  <si>
    <t>INDEKS                                5/2*100</t>
  </si>
  <si>
    <t>INDEKS                                5/4*100</t>
  </si>
  <si>
    <t>1 Opći prihodi i primici</t>
  </si>
  <si>
    <t xml:space="preserve">  11 Opći prihodi i primici</t>
  </si>
  <si>
    <t>3 Vlastiti prihodi</t>
  </si>
  <si>
    <r>
      <rPr>
        <b/>
        <sz val="10"/>
        <rFont val="Arial"/>
        <charset val="238"/>
      </rPr>
      <t xml:space="preserve">  </t>
    </r>
    <r>
      <rPr>
        <sz val="10"/>
        <rFont val="Arial"/>
        <charset val="134"/>
      </rPr>
      <t>32 Vlastiti prihodi</t>
    </r>
  </si>
  <si>
    <t>4 Prihodi za posebne namjene</t>
  </si>
  <si>
    <t>43 Prihodi za posebne namjene-proračunski korisnici</t>
  </si>
  <si>
    <t>44 Decentralizirana sredtva</t>
  </si>
  <si>
    <t>5  Pomoći</t>
  </si>
  <si>
    <t>52 Ostale pomoći</t>
  </si>
  <si>
    <t>56 Fondovi EU</t>
  </si>
  <si>
    <t>58 Ostale pomoći-proračunski korisnici</t>
  </si>
  <si>
    <t>59 Pomoći/Fondovi EU</t>
  </si>
  <si>
    <t>6 Donacije</t>
  </si>
  <si>
    <t>62 Donacije-proračunski korisnici</t>
  </si>
  <si>
    <t>7 Prihodi od prodaje nef. imovine</t>
  </si>
  <si>
    <t>72 Prihodi od prodaje proizv.</t>
  </si>
  <si>
    <t>IZVJEŠTAJ O RASHODIMA PREMA IZVORIMA FINANCIRANJA</t>
  </si>
  <si>
    <t>Indeks                                5/2*100</t>
  </si>
  <si>
    <t>Indeks                                5/3*100</t>
  </si>
  <si>
    <t>IZVJEŠTAJ O RASHODIMA PREMA FUNKCIJSKOJ KLASIFIKACIJI</t>
  </si>
  <si>
    <t>INDEKS                  5/2*100</t>
  </si>
  <si>
    <t xml:space="preserve">INDEKS            5/3*100               </t>
  </si>
  <si>
    <t>09 Obrazovanje</t>
  </si>
  <si>
    <t>092 Srednjoškolsko obrazovanje</t>
  </si>
  <si>
    <t>0922 Više srednjoškolsko obrazovanje</t>
  </si>
  <si>
    <t>B. RAČUN FINANCIRANJA PREMA EKONOMSKOJ KLASIFIKACIJI</t>
  </si>
  <si>
    <t>Razred</t>
  </si>
  <si>
    <t>Skupina</t>
  </si>
  <si>
    <t>Naziv</t>
  </si>
  <si>
    <t>INDEKS                  5/3*100</t>
  </si>
  <si>
    <t>PRIMICI UKUPNO</t>
  </si>
  <si>
    <t>Primici od financijske imovine i zaduživanja</t>
  </si>
  <si>
    <t>Primici od zaduživanja</t>
  </si>
  <si>
    <t>IZDACI UKUPNO</t>
  </si>
  <si>
    <t>Izdaci za financijsku imovinu i otplate zajmova</t>
  </si>
  <si>
    <t>Izdaci za otplatu glavnice primljenih kredita i zajmova</t>
  </si>
  <si>
    <t>B. RAČUN FINANCIRANJA PREMA IZVORIMA FINANCIRANJA</t>
  </si>
  <si>
    <t>8 Namjenski primici od zaduživanja</t>
  </si>
  <si>
    <t xml:space="preserve">  81 Namjenski primici od zaduživanja</t>
  </si>
  <si>
    <t xml:space="preserve">  31 Vlastiti prihodi</t>
  </si>
  <si>
    <t>II.POSEBNI DIO</t>
  </si>
  <si>
    <t xml:space="preserve"> IZVJEŠTAJ PO PROGRAMSKOJ  KLASIFIKACIJI</t>
  </si>
  <si>
    <t>Šifra</t>
  </si>
  <si>
    <t xml:space="preserve">Naziv </t>
  </si>
  <si>
    <t>INDEKS                   5/2*100</t>
  </si>
  <si>
    <t>INDEKS           5/3*100</t>
  </si>
  <si>
    <t>Proračunski korisnik  18514</t>
  </si>
  <si>
    <t>GIMNAZIJA METKOVIĆ</t>
  </si>
  <si>
    <t>PROGRAM 1207</t>
  </si>
  <si>
    <t>Zakonski standardi ustanova u obrazovanju</t>
  </si>
  <si>
    <t>Aktivnost A120704</t>
  </si>
  <si>
    <t>Osiguravanje uvjeta rada za redovno poslovanje srednjih škola i učeničkih domova</t>
  </si>
  <si>
    <t>Izvor financiranja 4.4.1</t>
  </si>
  <si>
    <t>Decentralizirana sredstva</t>
  </si>
  <si>
    <t>Naknade za prijevoz, rad na terenu i odvojeni život</t>
  </si>
  <si>
    <t>Stručno usavršavanje zaposlenika</t>
  </si>
  <si>
    <t>Ostale naknade troškova zaposlenima</t>
  </si>
  <si>
    <t xml:space="preserve">Rashodi za materijal </t>
  </si>
  <si>
    <t>Uredski materijal i ostali materijalni rashodi</t>
  </si>
  <si>
    <t>Sitni inventar i auto gume</t>
  </si>
  <si>
    <t>Usluge telefona, pošte i prijevoza</t>
  </si>
  <si>
    <t>Usluge promidžbe i informiranja</t>
  </si>
  <si>
    <t>Zdravstvene i veterinarske usluge</t>
  </si>
  <si>
    <t>Intelektualne i osobne usluge</t>
  </si>
  <si>
    <t>Članarine i norme</t>
  </si>
  <si>
    <t xml:space="preserve"> Financijski rashodi</t>
  </si>
  <si>
    <t>Izvor financiranja 5.8.1</t>
  </si>
  <si>
    <t>Ostale pomoći proračunski korisnici</t>
  </si>
  <si>
    <t>Plaće(bruto)</t>
  </si>
  <si>
    <t>Doprinos za mirovinsko osguranje</t>
  </si>
  <si>
    <t>Doprinosi za obvezno zdravstveno osiguranje</t>
  </si>
  <si>
    <t>Naknade za prijevoz, za rad na terenu i za odvojen život</t>
  </si>
  <si>
    <t>Stručno usavršavanje zaopslenika</t>
  </si>
  <si>
    <t xml:space="preserve">Usluge tekućeg i investicijskog </t>
  </si>
  <si>
    <t xml:space="preserve">Ostali nespomenurti rashodi  </t>
  </si>
  <si>
    <t>Postrojenja i oprema</t>
  </si>
  <si>
    <t>Aktivnost A120706</t>
  </si>
  <si>
    <t>Investicijsko ulaganje u srednje škole i učeničke domove</t>
  </si>
  <si>
    <t>Aktivnost A120707</t>
  </si>
  <si>
    <t>Kapitalna ulaganja u srednje škole i učeničke domove</t>
  </si>
  <si>
    <t>Rashodi za dodatna ulaganja na nefinancijskoj imovini</t>
  </si>
  <si>
    <t>Dodatna ulaganja na na postrojenj. i opremi</t>
  </si>
  <si>
    <t>PROGRAM 1208</t>
  </si>
  <si>
    <t>Program ustanova u obrazovanju iznad standarda</t>
  </si>
  <si>
    <t>Aktivnost A120803</t>
  </si>
  <si>
    <t>Natjecanja iz znanja učenika</t>
  </si>
  <si>
    <t>Izvor financiranja 1.1.1</t>
  </si>
  <si>
    <t>Opći prihodi i primici</t>
  </si>
  <si>
    <t>Aktivnost A120804</t>
  </si>
  <si>
    <t>Financiranje školskih projekata</t>
  </si>
  <si>
    <t>Izvor financiranja 5.9.1</t>
  </si>
  <si>
    <t>Dnevnice za službeni put</t>
  </si>
  <si>
    <t>Ostale za usluge</t>
  </si>
  <si>
    <t>Naknade troškova obobama izvan radnog odnosa</t>
  </si>
  <si>
    <t>Bankarske usluge</t>
  </si>
  <si>
    <t>Aktivnost A120813</t>
  </si>
  <si>
    <t>Ostale aktivnosti srednjih škola i učeničkih domova</t>
  </si>
  <si>
    <t>Izvor financiranja 4.3.1</t>
  </si>
  <si>
    <t>Prihodi za posebne namjene</t>
  </si>
  <si>
    <t xml:space="preserve">Dnevnice za službeni put  </t>
  </si>
  <si>
    <t>Naknade smještaja na službenom putu u zemlji</t>
  </si>
  <si>
    <t>Naknade smještaja na službenom putu u iniozemstvu</t>
  </si>
  <si>
    <t>Uredski materijal i ostali mater.</t>
  </si>
  <si>
    <t>Ostali nespomenuti rashodi</t>
  </si>
  <si>
    <t>Naknade za invalide</t>
  </si>
  <si>
    <t xml:space="preserve">Ostali nespomenuti rashodi </t>
  </si>
  <si>
    <t>Izvor 6.2.1</t>
  </si>
  <si>
    <t xml:space="preserve">Donacije </t>
  </si>
  <si>
    <t>Aktivnost A120814</t>
  </si>
  <si>
    <t>Dodatne djelatnosti srednjih škola i učeničkih domova</t>
  </si>
  <si>
    <t>Izvor financiranja 3.2.1</t>
  </si>
  <si>
    <t>Vlastiti prihodi</t>
  </si>
  <si>
    <t>Uređaji i oprema za ostale namjene</t>
  </si>
  <si>
    <t>Izvor financiranja 7.2.1</t>
  </si>
  <si>
    <t>Aktivnost A120820</t>
  </si>
  <si>
    <t>Opskrba školskih ustanova higijenskim potrepštinama za učenice srednjih škola</t>
  </si>
  <si>
    <t>Tekuće donacije udrugama</t>
  </si>
  <si>
    <t>OSTVARENJE/IZVRŠENJE  1.-6.2024.</t>
  </si>
  <si>
    <t xml:space="preserve">OSTVARENJE/IZVRŠENJE 
1.-6.2024. </t>
  </si>
  <si>
    <t>Ostali bnespomenuti rashodi</t>
  </si>
  <si>
    <t>Izvor financiranja 5.9.2</t>
  </si>
  <si>
    <t>Ostale pomoći proračunski korisnici - prenesena sredstva</t>
  </si>
  <si>
    <t>POLUGODIŠNJI IZVJEŠTAJ O IZVRŠENJU FINANCIJSKOG PLANA PRORAČUNSKOG KORISNIKA JEDINICE LOKALNE I PODRUČNE (REGIONALNE) SAMOUPRAVE ZA SIJEČANJ-LIPANJ 2025. GODINE</t>
  </si>
  <si>
    <t>IZVORNI PLAN ILI REBALANS 2025.</t>
  </si>
  <si>
    <t>OSTVARENJE/IZVRŠENJE  1.-6.2025.</t>
  </si>
  <si>
    <t>TEKUĆI PLAN 2025.</t>
  </si>
  <si>
    <t>IZVORNI PLAN ILI REBALANS 2025.*</t>
  </si>
  <si>
    <t>TEKUĆI PLAN 2025.*</t>
  </si>
  <si>
    <t xml:space="preserve">OSTVARENJE/IZVRŠENJE 
1.-6.2025. </t>
  </si>
  <si>
    <t>44 Decentralizirana sredstva</t>
  </si>
  <si>
    <t>Materijal i dijelovi za tekuće i invesicijsko ulaganje</t>
  </si>
  <si>
    <t>Dodatna ulaganja na građevin. objektima</t>
  </si>
  <si>
    <t>Službena i radna odjeća i obuća</t>
  </si>
  <si>
    <t>Intelektualne uslige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</si>
</sst>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,##0.0"/>
    <numFmt numFmtId="166" formatCode="0.00_ "/>
    <numFmt numFmtId="167" formatCode="#,##0.000"/>
    <numFmt numFmtId="168" formatCode="#,##0.0000"/>
  </numFmts>
  <fonts count="32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charset val="238"/>
    </font>
    <font>
      <b/>
      <sz val="14"/>
      <color indexed="8"/>
      <name val="Arial"/>
      <charset val="238"/>
    </font>
    <font>
      <sz val="10"/>
      <color indexed="8"/>
      <name val="Arial"/>
      <charset val="238"/>
    </font>
    <font>
      <b/>
      <sz val="10"/>
      <color indexed="8"/>
      <name val="Arial"/>
      <charset val="238"/>
    </font>
    <font>
      <sz val="10"/>
      <name val="Arial"/>
      <charset val="238"/>
    </font>
    <font>
      <sz val="10"/>
      <color theme="1"/>
      <name val="Arial"/>
      <charset val="238"/>
    </font>
    <font>
      <b/>
      <sz val="10"/>
      <color indexed="8"/>
      <name val="Arial"/>
      <charset val="134"/>
    </font>
    <font>
      <b/>
      <sz val="10"/>
      <name val="Arial"/>
      <charset val="238"/>
    </font>
    <font>
      <sz val="10"/>
      <color indexed="8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1"/>
      <color theme="1"/>
      <name val="Calibri"/>
      <charset val="238"/>
      <scheme val="minor"/>
    </font>
    <font>
      <i/>
      <sz val="10"/>
      <name val="Arial"/>
      <charset val="238"/>
    </font>
    <font>
      <sz val="12"/>
      <color indexed="8"/>
      <name val="Arial"/>
      <charset val="238"/>
    </font>
    <font>
      <sz val="12"/>
      <color theme="1"/>
      <name val="Calibri"/>
      <charset val="238"/>
      <scheme val="minor"/>
    </font>
    <font>
      <b/>
      <sz val="10"/>
      <color theme="1"/>
      <name val="Arial"/>
      <charset val="238"/>
    </font>
    <font>
      <b/>
      <sz val="11"/>
      <color indexed="8"/>
      <name val="Calibri"/>
      <charset val="238"/>
      <scheme val="minor"/>
    </font>
    <font>
      <sz val="11"/>
      <color indexed="8"/>
      <name val="Calibri"/>
      <charset val="238"/>
      <scheme val="minor"/>
    </font>
    <font>
      <sz val="14"/>
      <color indexed="8"/>
      <name val="Arial"/>
      <charset val="238"/>
    </font>
    <font>
      <b/>
      <sz val="12"/>
      <name val="Arial"/>
      <charset val="238"/>
    </font>
    <font>
      <sz val="12"/>
      <name val="Calibri"/>
      <charset val="238"/>
      <scheme val="minor"/>
    </font>
    <font>
      <b/>
      <sz val="14"/>
      <name val="Arial"/>
      <charset val="238"/>
    </font>
    <font>
      <sz val="14"/>
      <name val="Arial"/>
      <charset val="238"/>
    </font>
    <font>
      <b/>
      <i/>
      <sz val="9"/>
      <color indexed="8"/>
      <name val="Arial"/>
      <charset val="238"/>
    </font>
    <font>
      <sz val="9"/>
      <color theme="1"/>
      <name val="Arial"/>
      <charset val="238"/>
    </font>
    <font>
      <b/>
      <sz val="10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28" fillId="0" borderId="0" applyFont="0" applyFill="0" applyBorder="0" applyAlignment="0" applyProtection="0">
      <alignment vertical="center"/>
    </xf>
  </cellStyleXfs>
  <cellXfs count="545">
    <xf numFmtId="0" fontId="0" fillId="0" borderId="0" xfId="0"/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left" vertical="center" wrapText="1"/>
    </xf>
    <xf numFmtId="4" fontId="5" fillId="4" borderId="2" xfId="0" applyNumberFormat="1" applyFont="1" applyFill="1" applyBorder="1" applyAlignment="1">
      <alignment horizontal="right"/>
    </xf>
    <xf numFmtId="0" fontId="5" fillId="5" borderId="2" xfId="0" applyFont="1" applyFill="1" applyBorder="1" applyAlignment="1">
      <alignment horizontal="left" vertical="center" wrapText="1"/>
    </xf>
    <xf numFmtId="4" fontId="5" fillId="5" borderId="2" xfId="0" applyNumberFormat="1" applyFont="1" applyFill="1" applyBorder="1" applyAlignment="1">
      <alignment horizontal="right"/>
    </xf>
    <xf numFmtId="0" fontId="4" fillId="6" borderId="2" xfId="0" applyFont="1" applyFill="1" applyBorder="1" applyAlignment="1">
      <alignment horizontal="left" vertical="center" wrapText="1"/>
    </xf>
    <xf numFmtId="4" fontId="4" fillId="6" borderId="2" xfId="0" applyNumberFormat="1" applyFont="1" applyFill="1" applyBorder="1" applyAlignment="1">
      <alignment horizontal="right"/>
    </xf>
    <xf numFmtId="0" fontId="4" fillId="7" borderId="2" xfId="0" applyFont="1" applyFill="1" applyBorder="1" applyAlignment="1">
      <alignment horizontal="left" vertical="center" wrapText="1"/>
    </xf>
    <xf numFmtId="4" fontId="4" fillId="7" borderId="2" xfId="0" applyNumberFormat="1" applyFont="1" applyFill="1" applyBorder="1" applyAlignment="1">
      <alignment horizontal="right"/>
    </xf>
    <xf numFmtId="0" fontId="4" fillId="8" borderId="2" xfId="0" applyFont="1" applyFill="1" applyBorder="1" applyAlignment="1">
      <alignment horizontal="left" vertical="center" wrapText="1"/>
    </xf>
    <xf numFmtId="4" fontId="4" fillId="8" borderId="2" xfId="0" applyNumberFormat="1" applyFont="1" applyFill="1" applyBorder="1" applyAlignment="1">
      <alignment horizontal="right"/>
    </xf>
    <xf numFmtId="0" fontId="4" fillId="9" borderId="6" xfId="0" applyFont="1" applyFill="1" applyBorder="1" applyAlignment="1">
      <alignment horizontal="left" vertical="center" wrapText="1"/>
    </xf>
    <xf numFmtId="4" fontId="4" fillId="9" borderId="2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0" fontId="4" fillId="9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right"/>
    </xf>
    <xf numFmtId="0" fontId="4" fillId="9" borderId="7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0" fontId="6" fillId="9" borderId="6" xfId="0" applyFont="1" applyFill="1" applyBorder="1" applyAlignment="1">
      <alignment horizontal="left" vertical="center" wrapText="1"/>
    </xf>
    <xf numFmtId="4" fontId="6" fillId="9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horizontal="right"/>
    </xf>
    <xf numFmtId="0" fontId="4" fillId="8" borderId="6" xfId="0" applyFont="1" applyFill="1" applyBorder="1" applyAlignment="1">
      <alignment horizontal="left" vertical="center" wrapText="1"/>
    </xf>
    <xf numFmtId="0" fontId="4" fillId="9" borderId="1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165" fontId="4" fillId="2" borderId="2" xfId="0" applyNumberFormat="1" applyFont="1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 vertical="center" wrapText="1"/>
    </xf>
    <xf numFmtId="4" fontId="4" fillId="2" borderId="6" xfId="0" applyNumberFormat="1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166" fontId="5" fillId="3" borderId="2" xfId="0" applyNumberFormat="1" applyFont="1" applyFill="1" applyBorder="1" applyAlignment="1">
      <alignment horizontal="righ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66" fontId="4" fillId="4" borderId="2" xfId="0" applyNumberFormat="1" applyFont="1" applyFill="1" applyBorder="1" applyAlignment="1">
      <alignment horizontal="right" vertical="center" wrapText="1"/>
    </xf>
    <xf numFmtId="166" fontId="4" fillId="5" borderId="2" xfId="0" applyNumberFormat="1" applyFont="1" applyFill="1" applyBorder="1" applyAlignment="1">
      <alignment horizontal="right" vertical="center" wrapText="1"/>
    </xf>
    <xf numFmtId="166" fontId="4" fillId="6" borderId="2" xfId="0" applyNumberFormat="1" applyFont="1" applyFill="1" applyBorder="1" applyAlignment="1">
      <alignment horizontal="right" vertical="center" wrapText="1"/>
    </xf>
    <xf numFmtId="166" fontId="4" fillId="7" borderId="2" xfId="0" applyNumberFormat="1" applyFont="1" applyFill="1" applyBorder="1" applyAlignment="1">
      <alignment horizontal="right" vertical="center" wrapText="1"/>
    </xf>
    <xf numFmtId="166" fontId="4" fillId="8" borderId="2" xfId="0" applyNumberFormat="1" applyFont="1" applyFill="1" applyBorder="1" applyAlignment="1">
      <alignment horizontal="right" vertical="center" wrapText="1"/>
    </xf>
    <xf numFmtId="166" fontId="4" fillId="9" borderId="2" xfId="0" applyNumberFormat="1" applyFont="1" applyFill="1" applyBorder="1" applyAlignment="1">
      <alignment horizontal="right" vertical="center" wrapText="1"/>
    </xf>
    <xf numFmtId="166" fontId="4" fillId="2" borderId="2" xfId="0" applyNumberFormat="1" applyFont="1" applyFill="1" applyBorder="1" applyAlignment="1">
      <alignment horizontal="right" vertical="center" wrapText="1"/>
    </xf>
    <xf numFmtId="0" fontId="4" fillId="9" borderId="2" xfId="0" applyFont="1" applyFill="1" applyBorder="1" applyAlignment="1">
      <alignment vertical="center" wrapText="1"/>
    </xf>
    <xf numFmtId="4" fontId="4" fillId="9" borderId="2" xfId="0" applyNumberFormat="1" applyFont="1" applyFill="1" applyBorder="1"/>
    <xf numFmtId="167" fontId="4" fillId="9" borderId="2" xfId="0" applyNumberFormat="1" applyFont="1" applyFill="1" applyBorder="1"/>
    <xf numFmtId="0" fontId="4" fillId="9" borderId="8" xfId="0" applyFont="1" applyFill="1" applyBorder="1" applyAlignment="1">
      <alignment vertical="center" wrapText="1"/>
    </xf>
    <xf numFmtId="0" fontId="4" fillId="9" borderId="6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horizontal="left" vertical="center" wrapText="1" indent="1"/>
    </xf>
    <xf numFmtId="0" fontId="4" fillId="9" borderId="6" xfId="0" applyFont="1" applyFill="1" applyBorder="1" applyAlignment="1">
      <alignment horizontal="left" vertical="center" wrapText="1" indent="1"/>
    </xf>
    <xf numFmtId="3" fontId="4" fillId="9" borderId="2" xfId="0" applyNumberFormat="1" applyFont="1" applyFill="1" applyBorder="1" applyAlignment="1">
      <alignment horizontal="left"/>
    </xf>
    <xf numFmtId="166" fontId="0" fillId="0" borderId="2" xfId="0" applyNumberFormat="1" applyBorder="1"/>
    <xf numFmtId="166" fontId="7" fillId="0" borderId="8" xfId="0" applyNumberFormat="1" applyFont="1" applyBorder="1"/>
    <xf numFmtId="4" fontId="4" fillId="2" borderId="0" xfId="0" applyNumberFormat="1" applyFont="1" applyFill="1" applyAlignment="1">
      <alignment horizontal="right"/>
    </xf>
    <xf numFmtId="3" fontId="4" fillId="2" borderId="6" xfId="0" applyNumberFormat="1" applyFont="1" applyFill="1" applyBorder="1" applyAlignment="1">
      <alignment horizontal="left"/>
    </xf>
    <xf numFmtId="3" fontId="4" fillId="2" borderId="2" xfId="0" applyNumberFormat="1" applyFont="1" applyFill="1" applyBorder="1" applyAlignment="1">
      <alignment horizontal="left"/>
    </xf>
    <xf numFmtId="0" fontId="4" fillId="8" borderId="6" xfId="0" applyFont="1" applyFill="1" applyBorder="1" applyAlignment="1">
      <alignment vertical="center" wrapText="1"/>
    </xf>
    <xf numFmtId="4" fontId="4" fillId="8" borderId="6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4" fillId="7" borderId="8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vertical="center" wrapText="1"/>
    </xf>
    <xf numFmtId="0" fontId="6" fillId="8" borderId="2" xfId="0" applyFont="1" applyFill="1" applyBorder="1" applyAlignment="1">
      <alignment vertical="center" wrapText="1"/>
    </xf>
    <xf numFmtId="0" fontId="4" fillId="9" borderId="13" xfId="0" applyFont="1" applyFill="1" applyBorder="1" applyAlignment="1">
      <alignment horizontal="left" vertical="center" wrapText="1" indent="1"/>
    </xf>
    <xf numFmtId="0" fontId="4" fillId="9" borderId="14" xfId="0" applyFont="1" applyFill="1" applyBorder="1" applyAlignment="1">
      <alignment horizontal="left" vertical="center" wrapText="1" indent="1"/>
    </xf>
    <xf numFmtId="0" fontId="6" fillId="9" borderId="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left" vertical="center" wrapText="1" indent="1"/>
    </xf>
    <xf numFmtId="0" fontId="4" fillId="2" borderId="14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4" fontId="5" fillId="6" borderId="2" xfId="0" applyNumberFormat="1" applyFont="1" applyFill="1" applyBorder="1" applyAlignment="1">
      <alignment horizontal="right"/>
    </xf>
    <xf numFmtId="0" fontId="4" fillId="6" borderId="2" xfId="0" applyFont="1" applyFill="1" applyBorder="1" applyAlignment="1">
      <alignment horizontal="right" vertical="center" wrapText="1"/>
    </xf>
    <xf numFmtId="0" fontId="9" fillId="4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3" fontId="4" fillId="8" borderId="2" xfId="0" applyNumberFormat="1" applyFont="1" applyFill="1" applyBorder="1" applyAlignment="1">
      <alignment horizontal="right"/>
    </xf>
    <xf numFmtId="0" fontId="11" fillId="5" borderId="2" xfId="0" applyFont="1" applyFill="1" applyBorder="1" applyAlignment="1">
      <alignment vertical="center" wrapText="1"/>
    </xf>
    <xf numFmtId="4" fontId="8" fillId="5" borderId="2" xfId="0" applyNumberFormat="1" applyFont="1" applyFill="1" applyBorder="1" applyAlignment="1">
      <alignment horizontal="right"/>
    </xf>
    <xf numFmtId="0" fontId="6" fillId="6" borderId="2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vertical="center" wrapText="1"/>
    </xf>
    <xf numFmtId="0" fontId="6" fillId="8" borderId="6" xfId="0" applyFont="1" applyFill="1" applyBorder="1" applyAlignment="1">
      <alignment vertical="center" wrapText="1"/>
    </xf>
    <xf numFmtId="0" fontId="6" fillId="9" borderId="6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vertical="center" wrapText="1"/>
    </xf>
    <xf numFmtId="0" fontId="10" fillId="7" borderId="7" xfId="0" applyFont="1" applyFill="1" applyBorder="1" applyAlignment="1">
      <alignment horizontal="left" vertical="center" wrapText="1"/>
    </xf>
    <xf numFmtId="0" fontId="12" fillId="7" borderId="2" xfId="0" applyFont="1" applyFill="1" applyBorder="1" applyAlignment="1">
      <alignment vertical="center" wrapText="1"/>
    </xf>
    <xf numFmtId="0" fontId="10" fillId="8" borderId="7" xfId="0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vertical="center" wrapText="1"/>
    </xf>
    <xf numFmtId="0" fontId="10" fillId="9" borderId="7" xfId="0" applyFont="1" applyFill="1" applyBorder="1" applyAlignment="1">
      <alignment horizontal="left" vertical="center" wrapText="1"/>
    </xf>
    <xf numFmtId="0" fontId="10" fillId="9" borderId="8" xfId="0" applyFont="1" applyFill="1" applyBorder="1" applyAlignment="1">
      <alignment horizontal="left" vertical="center" wrapText="1"/>
    </xf>
    <xf numFmtId="0" fontId="10" fillId="9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9" borderId="8" xfId="0" applyFont="1" applyFill="1" applyBorder="1" applyAlignment="1">
      <alignment horizontal="left" vertical="center" wrapText="1" indent="1"/>
    </xf>
    <xf numFmtId="0" fontId="10" fillId="9" borderId="6" xfId="0" applyFont="1" applyFill="1" applyBorder="1" applyAlignment="1">
      <alignment horizontal="left" vertical="center" wrapText="1" indent="1"/>
    </xf>
    <xf numFmtId="0" fontId="10" fillId="2" borderId="8" xfId="0" applyFont="1" applyFill="1" applyBorder="1" applyAlignment="1">
      <alignment horizontal="left" vertical="center" wrapText="1" indent="1"/>
    </xf>
    <xf numFmtId="0" fontId="10" fillId="2" borderId="6" xfId="0" applyFont="1" applyFill="1" applyBorder="1" applyAlignment="1">
      <alignment horizontal="left" vertical="center" wrapText="1" indent="1"/>
    </xf>
    <xf numFmtId="164" fontId="4" fillId="2" borderId="2" xfId="1" applyFont="1" applyFill="1" applyBorder="1" applyAlignment="1">
      <alignment horizontal="right"/>
    </xf>
    <xf numFmtId="0" fontId="10" fillId="2" borderId="8" xfId="0" applyFont="1" applyFill="1" applyBorder="1" applyAlignment="1">
      <alignment vertical="center" wrapText="1"/>
    </xf>
    <xf numFmtId="3" fontId="4" fillId="7" borderId="2" xfId="0" applyNumberFormat="1" applyFont="1" applyFill="1" applyBorder="1" applyAlignment="1">
      <alignment horizontal="right"/>
    </xf>
    <xf numFmtId="0" fontId="10" fillId="8" borderId="3" xfId="0" applyFont="1" applyFill="1" applyBorder="1" applyAlignment="1">
      <alignment horizontal="left" vertical="center" wrapText="1"/>
    </xf>
    <xf numFmtId="0" fontId="10" fillId="8" borderId="4" xfId="0" applyFont="1" applyFill="1" applyBorder="1" applyAlignment="1">
      <alignment horizontal="left" vertical="center" wrapText="1" indent="1"/>
    </xf>
    <xf numFmtId="0" fontId="10" fillId="8" borderId="5" xfId="0" applyFont="1" applyFill="1" applyBorder="1" applyAlignment="1">
      <alignment horizontal="left" vertical="center" wrapText="1" indent="1"/>
    </xf>
    <xf numFmtId="0" fontId="12" fillId="8" borderId="6" xfId="0" applyFont="1" applyFill="1" applyBorder="1" applyAlignment="1">
      <alignment vertical="center" wrapText="1"/>
    </xf>
    <xf numFmtId="4" fontId="0" fillId="0" borderId="2" xfId="0" applyNumberFormat="1" applyBorder="1"/>
    <xf numFmtId="3" fontId="0" fillId="0" borderId="2" xfId="0" applyNumberFormat="1" applyBorder="1"/>
    <xf numFmtId="3" fontId="0" fillId="0" borderId="6" xfId="0" applyNumberFormat="1" applyBorder="1"/>
    <xf numFmtId="0" fontId="12" fillId="2" borderId="6" xfId="0" applyFont="1" applyFill="1" applyBorder="1" applyAlignment="1">
      <alignment vertical="center" wrapText="1"/>
    </xf>
    <xf numFmtId="0" fontId="12" fillId="8" borderId="5" xfId="0" applyFont="1" applyFill="1" applyBorder="1" applyAlignment="1">
      <alignment vertical="center" wrapText="1"/>
    </xf>
    <xf numFmtId="4" fontId="4" fillId="9" borderId="1" xfId="0" applyNumberFormat="1" applyFont="1" applyFill="1" applyBorder="1" applyAlignment="1">
      <alignment horizontal="right"/>
    </xf>
    <xf numFmtId="3" fontId="10" fillId="2" borderId="2" xfId="0" applyNumberFormat="1" applyFont="1" applyFill="1" applyBorder="1" applyAlignment="1">
      <alignment horizontal="right"/>
    </xf>
    <xf numFmtId="0" fontId="0" fillId="0" borderId="2" xfId="0" applyBorder="1"/>
    <xf numFmtId="3" fontId="4" fillId="6" borderId="2" xfId="0" applyNumberFormat="1" applyFont="1" applyFill="1" applyBorder="1" applyAlignment="1">
      <alignment horizontal="right"/>
    </xf>
    <xf numFmtId="0" fontId="10" fillId="9" borderId="3" xfId="0" applyFont="1" applyFill="1" applyBorder="1" applyAlignment="1">
      <alignment horizontal="left" vertical="center" wrapText="1"/>
    </xf>
    <xf numFmtId="0" fontId="10" fillId="9" borderId="4" xfId="0" applyFont="1" applyFill="1" applyBorder="1" applyAlignment="1">
      <alignment horizontal="left" vertical="center" wrapText="1"/>
    </xf>
    <xf numFmtId="0" fontId="10" fillId="9" borderId="5" xfId="0" applyFont="1" applyFill="1" applyBorder="1" applyAlignment="1">
      <alignment horizontal="left" vertical="center" wrapText="1"/>
    </xf>
    <xf numFmtId="0" fontId="12" fillId="9" borderId="6" xfId="0" applyFont="1" applyFill="1" applyBorder="1" applyAlignment="1">
      <alignment vertical="center" wrapText="1"/>
    </xf>
    <xf numFmtId="0" fontId="10" fillId="9" borderId="4" xfId="0" applyFont="1" applyFill="1" applyBorder="1" applyAlignment="1">
      <alignment horizontal="left" vertical="center" wrapText="1" indent="1"/>
    </xf>
    <xf numFmtId="0" fontId="10" fillId="9" borderId="5" xfId="0" applyFont="1" applyFill="1" applyBorder="1" applyAlignment="1">
      <alignment horizontal="left" vertical="center" wrapText="1" inden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 indent="1"/>
    </xf>
    <xf numFmtId="0" fontId="10" fillId="2" borderId="14" xfId="0" applyFont="1" applyFill="1" applyBorder="1" applyAlignment="1">
      <alignment horizontal="left" vertical="center" wrapText="1" indent="1"/>
    </xf>
    <xf numFmtId="0" fontId="12" fillId="2" borderId="5" xfId="0" applyFont="1" applyFill="1" applyBorder="1" applyAlignment="1">
      <alignment vertical="center" wrapText="1"/>
    </xf>
    <xf numFmtId="0" fontId="10" fillId="9" borderId="12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vertical="center" wrapText="1"/>
    </xf>
    <xf numFmtId="4" fontId="4" fillId="9" borderId="6" xfId="0" applyNumberFormat="1" applyFont="1" applyFill="1" applyBorder="1" applyAlignment="1">
      <alignment horizontal="right"/>
    </xf>
    <xf numFmtId="0" fontId="10" fillId="9" borderId="13" xfId="0" applyFont="1" applyFill="1" applyBorder="1" applyAlignment="1">
      <alignment horizontal="left" vertical="center" wrapText="1" indent="1"/>
    </xf>
    <xf numFmtId="0" fontId="12" fillId="2" borderId="14" xfId="0" applyFont="1" applyFill="1" applyBorder="1" applyAlignment="1">
      <alignment vertical="center" wrapText="1"/>
    </xf>
    <xf numFmtId="3" fontId="4" fillId="9" borderId="6" xfId="0" applyNumberFormat="1" applyFont="1" applyFill="1" applyBorder="1" applyAlignment="1">
      <alignment horizontal="left"/>
    </xf>
    <xf numFmtId="4" fontId="12" fillId="7" borderId="2" xfId="0" applyNumberFormat="1" applyFont="1" applyFill="1" applyBorder="1" applyAlignment="1">
      <alignment vertical="center" wrapText="1"/>
    </xf>
    <xf numFmtId="4" fontId="12" fillId="9" borderId="6" xfId="0" applyNumberFormat="1" applyFont="1" applyFill="1" applyBorder="1" applyAlignment="1">
      <alignment vertical="center" wrapText="1"/>
    </xf>
    <xf numFmtId="0" fontId="10" fillId="7" borderId="8" xfId="0" applyFont="1" applyFill="1" applyBorder="1" applyAlignment="1">
      <alignment horizontal="left" vertical="center" wrapText="1" indent="1"/>
    </xf>
    <xf numFmtId="0" fontId="10" fillId="7" borderId="6" xfId="0" applyFont="1" applyFill="1" applyBorder="1" applyAlignment="1">
      <alignment horizontal="left" vertical="center" wrapText="1" indent="1"/>
    </xf>
    <xf numFmtId="0" fontId="12" fillId="7" borderId="6" xfId="0" applyFont="1" applyFill="1" applyBorder="1" applyAlignment="1">
      <alignment vertical="center" wrapText="1"/>
    </xf>
    <xf numFmtId="0" fontId="10" fillId="8" borderId="8" xfId="0" applyFont="1" applyFill="1" applyBorder="1" applyAlignment="1">
      <alignment horizontal="left" vertical="center" wrapText="1" indent="1"/>
    </xf>
    <xf numFmtId="0" fontId="10" fillId="8" borderId="6" xfId="0" applyFont="1" applyFill="1" applyBorder="1" applyAlignment="1">
      <alignment horizontal="left" vertical="center" wrapText="1" indent="1"/>
    </xf>
    <xf numFmtId="4" fontId="11" fillId="5" borderId="2" xfId="0" applyNumberFormat="1" applyFont="1" applyFill="1" applyBorder="1" applyAlignment="1">
      <alignment horizontal="right" vertical="center" wrapText="1"/>
    </xf>
    <xf numFmtId="0" fontId="12" fillId="9" borderId="2" xfId="0" applyFont="1" applyFill="1" applyBorder="1" applyAlignment="1">
      <alignment horizontal="left" vertical="center" wrapText="1"/>
    </xf>
    <xf numFmtId="166" fontId="12" fillId="9" borderId="2" xfId="0" applyNumberFormat="1" applyFont="1" applyFill="1" applyBorder="1" applyAlignment="1">
      <alignment horizontal="right" vertical="center" wrapText="1"/>
    </xf>
    <xf numFmtId="4" fontId="12" fillId="7" borderId="2" xfId="0" applyNumberFormat="1" applyFont="1" applyFill="1" applyBorder="1" applyAlignment="1">
      <alignment horizontal="right" vertical="center" wrapText="1"/>
    </xf>
    <xf numFmtId="4" fontId="12" fillId="9" borderId="6" xfId="0" applyNumberFormat="1" applyFont="1" applyFill="1" applyBorder="1" applyAlignment="1">
      <alignment horizontal="right" vertical="center" wrapText="1"/>
    </xf>
    <xf numFmtId="0" fontId="12" fillId="7" borderId="6" xfId="0" applyFont="1" applyFill="1" applyBorder="1" applyAlignment="1">
      <alignment horizontal="right" vertical="center" wrapText="1"/>
    </xf>
    <xf numFmtId="166" fontId="12" fillId="7" borderId="6" xfId="0" applyNumberFormat="1" applyFont="1" applyFill="1" applyBorder="1" applyAlignment="1">
      <alignment horizontal="right" vertical="center" wrapText="1"/>
    </xf>
    <xf numFmtId="0" fontId="10" fillId="8" borderId="6" xfId="0" applyFont="1" applyFill="1" applyBorder="1" applyAlignment="1">
      <alignment horizontal="right" vertical="center" wrapText="1"/>
    </xf>
    <xf numFmtId="166" fontId="10" fillId="8" borderId="6" xfId="0" applyNumberFormat="1" applyFont="1" applyFill="1" applyBorder="1" applyAlignment="1">
      <alignment horizontal="right" vertical="center" wrapText="1"/>
    </xf>
    <xf numFmtId="0" fontId="0" fillId="9" borderId="0" xfId="0" applyFill="1"/>
    <xf numFmtId="0" fontId="5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5" fillId="2" borderId="6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0" fontId="13" fillId="0" borderId="2" xfId="0" applyFont="1" applyBorder="1"/>
    <xf numFmtId="0" fontId="14" fillId="2" borderId="2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4" fontId="13" fillId="0" borderId="2" xfId="0" applyNumberFormat="1" applyFont="1" applyBorder="1"/>
    <xf numFmtId="0" fontId="14" fillId="2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>
      <alignment horizontal="right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9" fillId="5" borderId="2" xfId="0" applyFont="1" applyFill="1" applyBorder="1" applyAlignment="1">
      <alignment horizontal="left" vertical="center" wrapText="1"/>
    </xf>
    <xf numFmtId="4" fontId="5" fillId="5" borderId="6" xfId="0" applyNumberFormat="1" applyFont="1" applyFill="1" applyBorder="1" applyAlignment="1">
      <alignment horizontal="right"/>
    </xf>
    <xf numFmtId="0" fontId="9" fillId="10" borderId="2" xfId="0" applyFont="1" applyFill="1" applyBorder="1" applyAlignment="1">
      <alignment horizontal="left" vertical="center" wrapText="1"/>
    </xf>
    <xf numFmtId="4" fontId="5" fillId="10" borderId="6" xfId="0" applyNumberFormat="1" applyFont="1" applyFill="1" applyBorder="1" applyAlignment="1">
      <alignment horizontal="right"/>
    </xf>
    <xf numFmtId="4" fontId="5" fillId="10" borderId="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 vertical="center"/>
    </xf>
    <xf numFmtId="167" fontId="4" fillId="2" borderId="2" xfId="0" applyNumberFormat="1" applyFont="1" applyFill="1" applyBorder="1" applyAlignment="1">
      <alignment horizontal="right"/>
    </xf>
    <xf numFmtId="4" fontId="5" fillId="5" borderId="6" xfId="0" applyNumberFormat="1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0" fontId="9" fillId="9" borderId="2" xfId="0" applyFont="1" applyFill="1" applyBorder="1" applyAlignment="1">
      <alignment vertical="center" wrapText="1"/>
    </xf>
    <xf numFmtId="4" fontId="5" fillId="9" borderId="6" xfId="0" applyNumberFormat="1" applyFont="1" applyFill="1" applyBorder="1" applyAlignment="1">
      <alignment horizontal="right"/>
    </xf>
    <xf numFmtId="4" fontId="5" fillId="9" borderId="2" xfId="0" applyNumberFormat="1" applyFont="1" applyFill="1" applyBorder="1" applyAlignment="1">
      <alignment horizontal="right"/>
    </xf>
    <xf numFmtId="4" fontId="5" fillId="9" borderId="2" xfId="0" applyNumberFormat="1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right" vertical="center" wrapText="1"/>
    </xf>
    <xf numFmtId="0" fontId="9" fillId="9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 wrapText="1"/>
    </xf>
    <xf numFmtId="166" fontId="0" fillId="0" borderId="0" xfId="0" applyNumberFormat="1"/>
    <xf numFmtId="168" fontId="4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5" fillId="8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64" fontId="4" fillId="2" borderId="2" xfId="1" applyFont="1" applyFill="1" applyBorder="1" applyAlignment="1" applyProtection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0" fontId="0" fillId="10" borderId="0" xfId="0" applyFill="1"/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3" fontId="5" fillId="4" borderId="6" xfId="0" applyNumberFormat="1" applyFont="1" applyFill="1" applyBorder="1" applyAlignment="1">
      <alignment horizontal="right"/>
    </xf>
    <xf numFmtId="3" fontId="5" fillId="4" borderId="2" xfId="0" applyNumberFormat="1" applyFont="1" applyFill="1" applyBorder="1" applyAlignment="1">
      <alignment horizontal="left"/>
    </xf>
    <xf numFmtId="0" fontId="17" fillId="5" borderId="2" xfId="0" applyFont="1" applyFill="1" applyBorder="1" applyAlignment="1">
      <alignment horizontal="left" vertical="center" wrapText="1"/>
    </xf>
    <xf numFmtId="3" fontId="17" fillId="5" borderId="6" xfId="0" applyNumberFormat="1" applyFont="1" applyFill="1" applyBorder="1" applyAlignment="1">
      <alignment horizontal="right"/>
    </xf>
    <xf numFmtId="3" fontId="17" fillId="5" borderId="2" xfId="0" applyNumberFormat="1" applyFont="1" applyFill="1" applyBorder="1" applyAlignment="1">
      <alignment horizontal="left" wrapText="1"/>
    </xf>
    <xf numFmtId="4" fontId="17" fillId="5" borderId="2" xfId="0" applyNumberFormat="1" applyFont="1" applyFill="1" applyBorder="1" applyAlignment="1">
      <alignment horizontal="right"/>
    </xf>
    <xf numFmtId="0" fontId="9" fillId="8" borderId="2" xfId="0" applyFont="1" applyFill="1" applyBorder="1" applyAlignment="1">
      <alignment horizontal="left" vertical="center" wrapText="1"/>
    </xf>
    <xf numFmtId="3" fontId="5" fillId="8" borderId="6" xfId="0" applyNumberFormat="1" applyFont="1" applyFill="1" applyBorder="1" applyAlignment="1">
      <alignment horizontal="right"/>
    </xf>
    <xf numFmtId="3" fontId="5" fillId="8" borderId="2" xfId="0" applyNumberFormat="1" applyFont="1" applyFill="1" applyBorder="1" applyAlignment="1">
      <alignment horizontal="left" wrapText="1"/>
    </xf>
    <xf numFmtId="4" fontId="5" fillId="8" borderId="2" xfId="0" applyNumberFormat="1" applyFont="1" applyFill="1" applyBorder="1" applyAlignment="1">
      <alignment horizontal="right"/>
    </xf>
    <xf numFmtId="0" fontId="6" fillId="9" borderId="2" xfId="0" applyFont="1" applyFill="1" applyBorder="1" applyAlignment="1">
      <alignment horizontal="left" vertical="center" wrapText="1"/>
    </xf>
    <xf numFmtId="3" fontId="4" fillId="9" borderId="6" xfId="0" applyNumberFormat="1" applyFont="1" applyFill="1" applyBorder="1" applyAlignment="1">
      <alignment horizontal="right"/>
    </xf>
    <xf numFmtId="3" fontId="4" fillId="9" borderId="2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left" wrapText="1"/>
    </xf>
    <xf numFmtId="0" fontId="6" fillId="9" borderId="2" xfId="0" applyFont="1" applyFill="1" applyBorder="1" applyAlignment="1">
      <alignment horizontal="left" vertical="center"/>
    </xf>
    <xf numFmtId="0" fontId="12" fillId="9" borderId="2" xfId="0" applyFont="1" applyFill="1" applyBorder="1" applyAlignment="1">
      <alignment horizontal="left" vertical="center"/>
    </xf>
    <xf numFmtId="0" fontId="4" fillId="9" borderId="6" xfId="0" applyFont="1" applyFill="1" applyBorder="1" applyAlignment="1">
      <alignment horizontal="right"/>
    </xf>
    <xf numFmtId="0" fontId="6" fillId="8" borderId="2" xfId="0" applyFont="1" applyFill="1" applyBorder="1" applyAlignment="1">
      <alignment horizontal="left" vertical="center"/>
    </xf>
    <xf numFmtId="0" fontId="12" fillId="8" borderId="2" xfId="0" applyFont="1" applyFill="1" applyBorder="1" applyAlignment="1">
      <alignment horizontal="left" vertical="center"/>
    </xf>
    <xf numFmtId="0" fontId="12" fillId="8" borderId="2" xfId="0" applyFont="1" applyFill="1" applyBorder="1" applyAlignment="1">
      <alignment horizontal="left" vertical="center" wrapText="1"/>
    </xf>
    <xf numFmtId="0" fontId="4" fillId="8" borderId="6" xfId="0" applyFont="1" applyFill="1" applyBorder="1" applyAlignment="1">
      <alignment horizontal="right"/>
    </xf>
    <xf numFmtId="3" fontId="4" fillId="8" borderId="2" xfId="0" applyNumberFormat="1" applyFont="1" applyFill="1" applyBorder="1" applyAlignment="1">
      <alignment horizontal="left" wrapText="1"/>
    </xf>
    <xf numFmtId="0" fontId="9" fillId="8" borderId="2" xfId="0" applyFont="1" applyFill="1" applyBorder="1" applyAlignment="1">
      <alignment horizontal="left" vertical="center"/>
    </xf>
    <xf numFmtId="0" fontId="11" fillId="8" borderId="2" xfId="0" applyFont="1" applyFill="1" applyBorder="1" applyAlignment="1">
      <alignment horizontal="left" vertical="center"/>
    </xf>
    <xf numFmtId="0" fontId="11" fillId="8" borderId="2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right"/>
    </xf>
    <xf numFmtId="0" fontId="9" fillId="9" borderId="2" xfId="0" applyFont="1" applyFill="1" applyBorder="1" applyAlignment="1">
      <alignment horizontal="left" vertical="center"/>
    </xf>
    <xf numFmtId="0" fontId="0" fillId="9" borderId="7" xfId="0" applyFill="1" applyBorder="1"/>
    <xf numFmtId="0" fontId="0" fillId="9" borderId="2" xfId="0" applyFill="1" applyBorder="1"/>
    <xf numFmtId="0" fontId="4" fillId="9" borderId="2" xfId="0" applyFont="1" applyFill="1" applyBorder="1" applyAlignment="1">
      <alignment horizontal="right"/>
    </xf>
    <xf numFmtId="0" fontId="7" fillId="9" borderId="2" xfId="0" applyFont="1" applyFill="1" applyBorder="1" applyAlignment="1">
      <alignment horizontal="left" wrapText="1"/>
    </xf>
    <xf numFmtId="4" fontId="0" fillId="9" borderId="2" xfId="0" applyNumberFormat="1" applyFill="1" applyBorder="1"/>
    <xf numFmtId="0" fontId="7" fillId="0" borderId="2" xfId="0" applyFont="1" applyBorder="1" applyAlignment="1">
      <alignment horizontal="left" wrapText="1"/>
    </xf>
    <xf numFmtId="0" fontId="0" fillId="0" borderId="7" xfId="0" applyBorder="1"/>
    <xf numFmtId="0" fontId="4" fillId="2" borderId="2" xfId="0" applyFont="1" applyFill="1" applyBorder="1" applyAlignment="1">
      <alignment horizontal="right"/>
    </xf>
    <xf numFmtId="0" fontId="2" fillId="8" borderId="7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left" vertical="center" wrapText="1"/>
    </xf>
    <xf numFmtId="4" fontId="18" fillId="8" borderId="2" xfId="0" applyNumberFormat="1" applyFont="1" applyFill="1" applyBorder="1" applyAlignment="1">
      <alignment horizontal="right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center" vertical="center" wrapText="1"/>
    </xf>
    <xf numFmtId="4" fontId="19" fillId="9" borderId="2" xfId="0" applyNumberFormat="1" applyFont="1" applyFill="1" applyBorder="1" applyAlignment="1">
      <alignment horizontal="right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left" vertical="center" wrapText="1"/>
    </xf>
    <xf numFmtId="4" fontId="4" fillId="8" borderId="2" xfId="0" applyNumberFormat="1" applyFont="1" applyFill="1" applyBorder="1" applyAlignment="1">
      <alignment horizontal="right" vertical="center" wrapText="1"/>
    </xf>
    <xf numFmtId="0" fontId="5" fillId="9" borderId="6" xfId="0" applyFont="1" applyFill="1" applyBorder="1" applyAlignment="1">
      <alignment horizontal="right"/>
    </xf>
    <xf numFmtId="3" fontId="5" fillId="9" borderId="2" xfId="0" applyNumberFormat="1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 wrapText="1"/>
    </xf>
    <xf numFmtId="3" fontId="4" fillId="2" borderId="2" xfId="0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right"/>
    </xf>
    <xf numFmtId="3" fontId="5" fillId="4" borderId="2" xfId="0" applyNumberFormat="1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right"/>
    </xf>
    <xf numFmtId="3" fontId="5" fillId="5" borderId="2" xfId="0" applyNumberFormat="1" applyFont="1" applyFill="1" applyBorder="1" applyAlignment="1">
      <alignment horizontal="left" wrapText="1"/>
    </xf>
    <xf numFmtId="0" fontId="0" fillId="8" borderId="2" xfId="0" applyFill="1" applyBorder="1"/>
    <xf numFmtId="0" fontId="7" fillId="8" borderId="2" xfId="0" applyFont="1" applyFill="1" applyBorder="1" applyAlignment="1">
      <alignment wrapText="1"/>
    </xf>
    <xf numFmtId="4" fontId="0" fillId="8" borderId="2" xfId="0" applyNumberFormat="1" applyFill="1" applyBorder="1"/>
    <xf numFmtId="0" fontId="7" fillId="9" borderId="2" xfId="0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0" fontId="13" fillId="0" borderId="2" xfId="0" applyFont="1" applyBorder="1" applyAlignment="1">
      <alignment horizont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166" fontId="0" fillId="4" borderId="2" xfId="0" applyNumberFormat="1" applyFill="1" applyBorder="1"/>
    <xf numFmtId="4" fontId="0" fillId="4" borderId="2" xfId="0" applyNumberFormat="1" applyFill="1" applyBorder="1"/>
    <xf numFmtId="166" fontId="0" fillId="5" borderId="2" xfId="0" applyNumberFormat="1" applyFill="1" applyBorder="1"/>
    <xf numFmtId="166" fontId="13" fillId="8" borderId="2" xfId="0" applyNumberFormat="1" applyFont="1" applyFill="1" applyBorder="1"/>
    <xf numFmtId="166" fontId="0" fillId="9" borderId="2" xfId="0" applyNumberFormat="1" applyFill="1" applyBorder="1"/>
    <xf numFmtId="0" fontId="0" fillId="2" borderId="2" xfId="0" applyFill="1" applyBorder="1"/>
    <xf numFmtId="4" fontId="4" fillId="2" borderId="7" xfId="0" applyNumberFormat="1" applyFont="1" applyFill="1" applyBorder="1" applyAlignment="1">
      <alignment horizontal="right"/>
    </xf>
    <xf numFmtId="166" fontId="0" fillId="2" borderId="2" xfId="0" applyNumberFormat="1" applyFill="1" applyBorder="1"/>
    <xf numFmtId="4" fontId="4" fillId="8" borderId="7" xfId="0" applyNumberFormat="1" applyFont="1" applyFill="1" applyBorder="1" applyAlignment="1">
      <alignment horizontal="right"/>
    </xf>
    <xf numFmtId="166" fontId="0" fillId="8" borderId="2" xfId="0" applyNumberFormat="1" applyFill="1" applyBorder="1"/>
    <xf numFmtId="4" fontId="4" fillId="2" borderId="7" xfId="0" applyNumberFormat="1" applyFont="1" applyFill="1" applyBorder="1" applyAlignment="1">
      <alignment horizontal="right" wrapText="1"/>
    </xf>
    <xf numFmtId="4" fontId="4" fillId="2" borderId="7" xfId="0" applyNumberFormat="1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/>
    </xf>
    <xf numFmtId="166" fontId="13" fillId="4" borderId="2" xfId="0" applyNumberFormat="1" applyFont="1" applyFill="1" applyBorder="1"/>
    <xf numFmtId="4" fontId="13" fillId="4" borderId="2" xfId="0" applyNumberFormat="1" applyFont="1" applyFill="1" applyBorder="1"/>
    <xf numFmtId="0" fontId="7" fillId="2" borderId="2" xfId="0" applyFont="1" applyFill="1" applyBorder="1" applyAlignment="1">
      <alignment wrapText="1"/>
    </xf>
    <xf numFmtId="0" fontId="13" fillId="5" borderId="2" xfId="0" applyFont="1" applyFill="1" applyBorder="1"/>
    <xf numFmtId="0" fontId="17" fillId="5" borderId="2" xfId="0" applyFont="1" applyFill="1" applyBorder="1" applyAlignment="1">
      <alignment wrapText="1"/>
    </xf>
    <xf numFmtId="4" fontId="13" fillId="5" borderId="2" xfId="0" applyNumberFormat="1" applyFont="1" applyFill="1" applyBorder="1"/>
    <xf numFmtId="0" fontId="7" fillId="0" borderId="2" xfId="0" applyFont="1" applyBorder="1"/>
    <xf numFmtId="0" fontId="0" fillId="7" borderId="2" xfId="0" applyFill="1" applyBorder="1"/>
    <xf numFmtId="0" fontId="7" fillId="7" borderId="2" xfId="0" applyFont="1" applyFill="1" applyBorder="1" applyAlignment="1">
      <alignment wrapText="1"/>
    </xf>
    <xf numFmtId="4" fontId="0" fillId="7" borderId="2" xfId="0" applyNumberFormat="1" applyFill="1" applyBorder="1"/>
    <xf numFmtId="4" fontId="0" fillId="2" borderId="2" xfId="0" applyNumberFormat="1" applyFill="1" applyBorder="1"/>
    <xf numFmtId="166" fontId="13" fillId="5" borderId="2" xfId="0" applyNumberFormat="1" applyFont="1" applyFill="1" applyBorder="1"/>
    <xf numFmtId="0" fontId="13" fillId="0" borderId="0" xfId="0" applyFont="1"/>
    <xf numFmtId="166" fontId="0" fillId="0" borderId="2" xfId="0" applyNumberFormat="1" applyBorder="1" applyAlignment="1">
      <alignment wrapText="1"/>
    </xf>
    <xf numFmtId="0" fontId="3" fillId="0" borderId="0" xfId="0" applyFont="1" applyAlignment="1">
      <alignment horizontal="left" wrapText="1"/>
    </xf>
    <xf numFmtId="0" fontId="20" fillId="0" borderId="0" xfId="0" applyFont="1" applyAlignment="1">
      <alignment wrapText="1"/>
    </xf>
    <xf numFmtId="0" fontId="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left"/>
    </xf>
    <xf numFmtId="0" fontId="6" fillId="5" borderId="8" xfId="0" applyFont="1" applyFill="1" applyBorder="1" applyAlignment="1">
      <alignment vertical="center"/>
    </xf>
    <xf numFmtId="3" fontId="5" fillId="5" borderId="2" xfId="0" applyNumberFormat="1" applyFont="1" applyFill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9" fillId="5" borderId="7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3" fontId="9" fillId="2" borderId="0" xfId="0" applyNumberFormat="1" applyFont="1" applyFill="1" applyAlignment="1">
      <alignment horizontal="right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6" fillId="0" borderId="0" xfId="0" applyFont="1"/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right"/>
    </xf>
    <xf numFmtId="0" fontId="26" fillId="0" borderId="0" xfId="0" applyFont="1" applyAlignment="1">
      <alignment wrapText="1"/>
    </xf>
    <xf numFmtId="0" fontId="27" fillId="0" borderId="13" xfId="0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4" fontId="5" fillId="0" borderId="2" xfId="0" applyNumberFormat="1" applyFont="1" applyBorder="1" applyAlignment="1">
      <alignment horizontal="right" wrapText="1"/>
    </xf>
    <xf numFmtId="4" fontId="5" fillId="5" borderId="2" xfId="0" applyNumberFormat="1" applyFont="1" applyFill="1" applyBorder="1" applyAlignment="1">
      <alignment horizontal="right" wrapText="1"/>
    </xf>
    <xf numFmtId="3" fontId="5" fillId="0" borderId="2" xfId="0" applyNumberFormat="1" applyFont="1" applyBorder="1" applyAlignment="1">
      <alignment horizontal="right" wrapText="1"/>
    </xf>
    <xf numFmtId="3" fontId="5" fillId="5" borderId="2" xfId="0" applyNumberFormat="1" applyFont="1" applyFill="1" applyBorder="1" applyAlignment="1">
      <alignment horizontal="right" wrapText="1"/>
    </xf>
    <xf numFmtId="3" fontId="9" fillId="2" borderId="0" xfId="0" applyNumberFormat="1" applyFont="1" applyFill="1" applyAlignment="1">
      <alignment horizontal="right" wrapText="1"/>
    </xf>
    <xf numFmtId="0" fontId="12" fillId="2" borderId="2" xfId="0" quotePrefix="1" applyFont="1" applyFill="1" applyBorder="1" applyAlignment="1">
      <alignment horizontal="left" vertical="center"/>
    </xf>
    <xf numFmtId="0" fontId="14" fillId="2" borderId="2" xfId="0" quotePrefix="1" applyFont="1" applyFill="1" applyBorder="1" applyAlignment="1">
      <alignment horizontal="left" vertical="center" wrapText="1"/>
    </xf>
    <xf numFmtId="0" fontId="14" fillId="2" borderId="2" xfId="0" quotePrefix="1" applyFont="1" applyFill="1" applyBorder="1" applyAlignment="1">
      <alignment horizontal="left" vertical="center"/>
    </xf>
    <xf numFmtId="4" fontId="4" fillId="2" borderId="15" xfId="0" applyNumberFormat="1" applyFont="1" applyFill="1" applyBorder="1" applyAlignment="1">
      <alignment horizontal="right"/>
    </xf>
    <xf numFmtId="4" fontId="29" fillId="9" borderId="2" xfId="0" applyNumberFormat="1" applyFont="1" applyFill="1" applyBorder="1" applyAlignment="1">
      <alignment horizontal="right"/>
    </xf>
    <xf numFmtId="2" fontId="12" fillId="7" borderId="6" xfId="0" applyNumberFormat="1" applyFont="1" applyFill="1" applyBorder="1" applyAlignment="1">
      <alignment vertical="center" wrapText="1"/>
    </xf>
    <xf numFmtId="4" fontId="29" fillId="6" borderId="2" xfId="0" applyNumberFormat="1" applyFont="1" applyFill="1" applyBorder="1" applyAlignment="1">
      <alignment horizontal="right"/>
    </xf>
    <xf numFmtId="0" fontId="30" fillId="9" borderId="6" xfId="0" applyFont="1" applyFill="1" applyBorder="1" applyAlignment="1">
      <alignment horizontal="left" vertical="center" wrapText="1"/>
    </xf>
    <xf numFmtId="4" fontId="4" fillId="6" borderId="2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3" fontId="30" fillId="0" borderId="6" xfId="0" applyNumberFormat="1" applyFont="1" applyBorder="1" applyAlignment="1">
      <alignment horizontal="right"/>
    </xf>
    <xf numFmtId="3" fontId="30" fillId="0" borderId="2" xfId="0" applyNumberFormat="1" applyFont="1" applyBorder="1" applyAlignment="1">
      <alignment horizontal="left" wrapText="1"/>
    </xf>
    <xf numFmtId="4" fontId="30" fillId="0" borderId="2" xfId="0" applyNumberFormat="1" applyFont="1" applyBorder="1" applyAlignment="1">
      <alignment horizontal="right"/>
    </xf>
    <xf numFmtId="166" fontId="1" fillId="0" borderId="2" xfId="0" applyNumberFormat="1" applyFont="1" applyBorder="1"/>
    <xf numFmtId="164" fontId="4" fillId="2" borderId="2" xfId="1" applyFont="1" applyFill="1" applyBorder="1" applyAlignment="1"/>
    <xf numFmtId="2" fontId="0" fillId="2" borderId="2" xfId="0" applyNumberFormat="1" applyFill="1" applyBorder="1"/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0" fontId="30" fillId="0" borderId="6" xfId="0" applyFont="1" applyBorder="1" applyAlignment="1">
      <alignment horizontal="left" vertical="center" wrapText="1"/>
    </xf>
    <xf numFmtId="0" fontId="31" fillId="0" borderId="6" xfId="0" applyFont="1" applyBorder="1" applyAlignment="1">
      <alignment vertical="center" wrapText="1"/>
    </xf>
    <xf numFmtId="166" fontId="10" fillId="8" borderId="6" xfId="0" applyNumberFormat="1" applyFont="1" applyFill="1" applyBorder="1" applyAlignment="1">
      <alignment horizontal="right" vertical="center" wrapText="1" indent="1"/>
    </xf>
    <xf numFmtId="4" fontId="4" fillId="9" borderId="2" xfId="0" applyNumberFormat="1" applyFont="1" applyFill="1" applyBorder="1" applyAlignment="1">
      <alignment horizontal="right" vertical="center" wrapText="1"/>
    </xf>
    <xf numFmtId="0" fontId="31" fillId="9" borderId="6" xfId="0" applyFont="1" applyFill="1" applyBorder="1" applyAlignment="1">
      <alignment vertical="center" wrapText="1"/>
    </xf>
    <xf numFmtId="3" fontId="30" fillId="2" borderId="2" xfId="0" applyNumberFormat="1" applyFont="1" applyFill="1" applyBorder="1" applyAlignment="1">
      <alignment horizontal="left"/>
    </xf>
    <xf numFmtId="3" fontId="30" fillId="9" borderId="6" xfId="0" applyNumberFormat="1" applyFont="1" applyFill="1" applyBorder="1" applyAlignment="1">
      <alignment horizontal="left"/>
    </xf>
    <xf numFmtId="2" fontId="10" fillId="8" borderId="6" xfId="0" applyNumberFormat="1" applyFont="1" applyFill="1" applyBorder="1" applyAlignment="1">
      <alignment vertical="center" wrapText="1"/>
    </xf>
    <xf numFmtId="4" fontId="12" fillId="7" borderId="6" xfId="0" applyNumberFormat="1" applyFont="1" applyFill="1" applyBorder="1" applyAlignment="1">
      <alignment vertical="center" wrapText="1"/>
    </xf>
    <xf numFmtId="4" fontId="10" fillId="8" borderId="6" xfId="0" applyNumberFormat="1" applyFont="1" applyFill="1" applyBorder="1" applyAlignment="1">
      <alignment horizontal="right" vertical="center" wrapText="1" indent="1"/>
    </xf>
    <xf numFmtId="4" fontId="12" fillId="9" borderId="2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2" fontId="4" fillId="6" borderId="2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9" fillId="0" borderId="7" xfId="0" quotePrefix="1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9" fillId="5" borderId="7" xfId="0" quotePrefix="1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vertical="center" wrapText="1"/>
    </xf>
    <xf numFmtId="0" fontId="9" fillId="5" borderId="7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9" fillId="0" borderId="7" xfId="0" quotePrefix="1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6" fillId="5" borderId="8" xfId="0" applyFont="1" applyFill="1" applyBorder="1" applyAlignment="1">
      <alignment vertical="center"/>
    </xf>
    <xf numFmtId="0" fontId="9" fillId="0" borderId="7" xfId="0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0" fillId="9" borderId="12" xfId="0" applyFont="1" applyFill="1" applyBorder="1" applyAlignment="1">
      <alignment horizontal="left" vertical="center" wrapText="1"/>
    </xf>
    <xf numFmtId="0" fontId="10" fillId="9" borderId="13" xfId="0" applyFont="1" applyFill="1" applyBorder="1" applyAlignment="1">
      <alignment horizontal="left" vertical="center" wrapText="1"/>
    </xf>
    <xf numFmtId="0" fontId="10" fillId="9" borderId="14" xfId="0" applyFont="1" applyFill="1" applyBorder="1" applyAlignment="1">
      <alignment horizontal="left" vertical="center" wrapText="1"/>
    </xf>
    <xf numFmtId="3" fontId="4" fillId="2" borderId="7" xfId="0" applyNumberFormat="1" applyFont="1" applyFill="1" applyBorder="1" applyAlignment="1">
      <alignment horizontal="left"/>
    </xf>
    <xf numFmtId="3" fontId="4" fillId="2" borderId="8" xfId="0" applyNumberFormat="1" applyFont="1" applyFill="1" applyBorder="1" applyAlignment="1">
      <alignment horizontal="left"/>
    </xf>
    <xf numFmtId="3" fontId="4" fillId="2" borderId="6" xfId="0" applyNumberFormat="1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10" fillId="6" borderId="15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horizontal="left" vertical="center" wrapText="1" indent="1"/>
    </xf>
    <xf numFmtId="0" fontId="4" fillId="6" borderId="2" xfId="0" applyFont="1" applyFill="1" applyBorder="1" applyAlignment="1">
      <alignment horizontal="left" vertical="center" wrapText="1"/>
    </xf>
    <xf numFmtId="0" fontId="12" fillId="7" borderId="7" xfId="0" applyFont="1" applyFill="1" applyBorder="1" applyAlignment="1">
      <alignment horizontal="left" vertical="center" wrapText="1"/>
    </xf>
    <xf numFmtId="0" fontId="12" fillId="7" borderId="8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left" vertical="center" wrapText="1"/>
    </xf>
    <xf numFmtId="0" fontId="10" fillId="8" borderId="7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left" vertical="center" wrapText="1"/>
    </xf>
    <xf numFmtId="0" fontId="10" fillId="8" borderId="6" xfId="0" applyFont="1" applyFill="1" applyBorder="1" applyAlignment="1">
      <alignment horizontal="left" vertical="center" wrapText="1"/>
    </xf>
    <xf numFmtId="0" fontId="4" fillId="2" borderId="7" xfId="1" applyNumberFormat="1" applyFont="1" applyFill="1" applyBorder="1" applyAlignment="1">
      <alignment horizontal="left"/>
    </xf>
    <xf numFmtId="0" fontId="4" fillId="2" borderId="8" xfId="1" applyNumberFormat="1" applyFont="1" applyFill="1" applyBorder="1" applyAlignment="1">
      <alignment horizontal="left"/>
    </xf>
    <xf numFmtId="0" fontId="4" fillId="2" borderId="6" xfId="1" applyNumberFormat="1" applyFont="1" applyFill="1" applyBorder="1" applyAlignment="1">
      <alignment horizontal="left"/>
    </xf>
    <xf numFmtId="0" fontId="12" fillId="9" borderId="7" xfId="0" applyFont="1" applyFill="1" applyBorder="1" applyAlignment="1">
      <alignment horizontal="left" vertical="center" wrapText="1"/>
    </xf>
    <xf numFmtId="0" fontId="12" fillId="9" borderId="8" xfId="0" applyFont="1" applyFill="1" applyBorder="1" applyAlignment="1">
      <alignment horizontal="left" vertical="center" wrapText="1"/>
    </xf>
    <xf numFmtId="0" fontId="12" fillId="9" borderId="6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left"/>
    </xf>
    <xf numFmtId="0" fontId="4" fillId="9" borderId="8" xfId="0" applyFont="1" applyFill="1" applyBorder="1" applyAlignment="1">
      <alignment horizontal="left"/>
    </xf>
    <xf numFmtId="0" fontId="4" fillId="9" borderId="6" xfId="0" applyFont="1" applyFill="1" applyBorder="1" applyAlignment="1">
      <alignment horizontal="left"/>
    </xf>
    <xf numFmtId="0" fontId="10" fillId="9" borderId="7" xfId="0" applyFont="1" applyFill="1" applyBorder="1" applyAlignment="1">
      <alignment horizontal="left" vertical="center" wrapText="1"/>
    </xf>
    <xf numFmtId="0" fontId="10" fillId="9" borderId="8" xfId="0" applyFont="1" applyFill="1" applyBorder="1" applyAlignment="1">
      <alignment horizontal="left" vertical="center" wrapText="1"/>
    </xf>
    <xf numFmtId="0" fontId="10" fillId="9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vertical="center" wrapText="1"/>
    </xf>
    <xf numFmtId="0" fontId="10" fillId="7" borderId="7" xfId="0" applyFont="1" applyFill="1" applyBorder="1" applyAlignment="1">
      <alignment horizontal="left" vertical="center" wrapText="1"/>
    </xf>
    <xf numFmtId="0" fontId="10" fillId="7" borderId="8" xfId="0" applyFont="1" applyFill="1" applyBorder="1" applyAlignment="1">
      <alignment horizontal="left" vertical="center" wrapText="1"/>
    </xf>
    <xf numFmtId="0" fontId="10" fillId="7" borderId="6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10" fillId="9" borderId="3" xfId="0" applyFont="1" applyFill="1" applyBorder="1" applyAlignment="1">
      <alignment horizontal="left" vertical="center" wrapText="1"/>
    </xf>
    <xf numFmtId="0" fontId="10" fillId="9" borderId="4" xfId="0" applyFont="1" applyFill="1" applyBorder="1" applyAlignment="1">
      <alignment horizontal="left" vertical="center" wrapText="1"/>
    </xf>
    <xf numFmtId="0" fontId="10" fillId="9" borderId="5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left"/>
    </xf>
    <xf numFmtId="0" fontId="10" fillId="6" borderId="2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8" borderId="3" xfId="0" applyFont="1" applyFill="1" applyBorder="1" applyAlignment="1">
      <alignment horizontal="left" vertical="center" wrapText="1"/>
    </xf>
    <xf numFmtId="0" fontId="10" fillId="8" borderId="4" xfId="0" applyFont="1" applyFill="1" applyBorder="1" applyAlignment="1">
      <alignment horizontal="left" vertical="center" wrapText="1"/>
    </xf>
    <xf numFmtId="0" fontId="10" fillId="8" borderId="5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4" fillId="9" borderId="6" xfId="0" applyFont="1" applyFill="1" applyBorder="1" applyAlignment="1">
      <alignment horizontal="left" vertical="center" wrapText="1"/>
    </xf>
    <xf numFmtId="0" fontId="30" fillId="9" borderId="7" xfId="0" applyFont="1" applyFill="1" applyBorder="1" applyAlignment="1">
      <alignment horizontal="left" vertical="top" wrapText="1"/>
    </xf>
    <xf numFmtId="0" fontId="30" fillId="9" borderId="8" xfId="0" applyFont="1" applyFill="1" applyBorder="1" applyAlignment="1">
      <alignment horizontal="left" vertical="top" wrapText="1"/>
    </xf>
    <xf numFmtId="0" fontId="30" fillId="9" borderId="6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10" fillId="6" borderId="7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0" fontId="10" fillId="6" borderId="6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4" fillId="8" borderId="8" xfId="0" applyFont="1" applyFill="1" applyBorder="1" applyAlignment="1">
      <alignment horizontal="left" vertical="center" wrapText="1"/>
    </xf>
    <xf numFmtId="0" fontId="4" fillId="8" borderId="6" xfId="0" applyFont="1" applyFill="1" applyBorder="1" applyAlignment="1">
      <alignment horizontal="left" vertical="center" wrapText="1"/>
    </xf>
    <xf numFmtId="0" fontId="4" fillId="9" borderId="12" xfId="0" applyFont="1" applyFill="1" applyBorder="1" applyAlignment="1">
      <alignment horizontal="left" vertical="center" wrapText="1"/>
    </xf>
    <xf numFmtId="0" fontId="4" fillId="9" borderId="13" xfId="0" applyFont="1" applyFill="1" applyBorder="1" applyAlignment="1">
      <alignment horizontal="left" vertical="center" wrapText="1"/>
    </xf>
    <xf numFmtId="0" fontId="4" fillId="9" borderId="1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 indent="1"/>
    </xf>
    <xf numFmtId="0" fontId="8" fillId="4" borderId="8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left" vertical="center" wrapText="1" indent="1"/>
    </xf>
    <xf numFmtId="0" fontId="8" fillId="5" borderId="12" xfId="0" applyFont="1" applyFill="1" applyBorder="1" applyAlignment="1">
      <alignment vertical="center" wrapText="1"/>
    </xf>
    <xf numFmtId="0" fontId="8" fillId="5" borderId="13" xfId="0" applyFont="1" applyFill="1" applyBorder="1" applyAlignment="1">
      <alignment vertical="center" wrapText="1"/>
    </xf>
    <xf numFmtId="0" fontId="8" fillId="5" borderId="14" xfId="0" applyFont="1" applyFill="1" applyBorder="1" applyAlignment="1">
      <alignment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4" fillId="7" borderId="8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 indent="1"/>
    </xf>
    <xf numFmtId="0" fontId="8" fillId="5" borderId="13" xfId="0" applyFont="1" applyFill="1" applyBorder="1" applyAlignment="1">
      <alignment horizontal="left" vertical="center" wrapText="1" indent="1"/>
    </xf>
    <xf numFmtId="0" fontId="8" fillId="5" borderId="14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4" fillId="9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 indent="1"/>
    </xf>
    <xf numFmtId="0" fontId="8" fillId="5" borderId="8" xfId="0" applyFont="1" applyFill="1" applyBorder="1" applyAlignment="1">
      <alignment horizontal="left" vertical="center" wrapText="1" indent="1"/>
    </xf>
    <xf numFmtId="0" fontId="8" fillId="5" borderId="6" xfId="0" applyFont="1" applyFill="1" applyBorder="1" applyAlignment="1">
      <alignment horizontal="left" vertical="center" wrapText="1" inden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23</xdr:row>
      <xdr:rowOff>114300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F3DEA20E-E451-9BAC-64D7-CBEE76F08E8F}"/>
            </a:ext>
          </a:extLst>
        </xdr:cNvPr>
        <xdr:cNvSpPr>
          <a:spLocks noChangeAspect="1" noChangeArrowheads="1"/>
        </xdr:cNvSpPr>
      </xdr:nvSpPr>
      <xdr:spPr bwMode="auto">
        <a:xfrm>
          <a:off x="7572375" y="489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workbookViewId="0">
      <selection activeCell="N19" sqref="N19"/>
    </sheetView>
  </sheetViews>
  <sheetFormatPr defaultColWidth="9" defaultRowHeight="15"/>
  <cols>
    <col min="5" max="9" width="25.28515625" customWidth="1"/>
    <col min="10" max="10" width="15.7109375" customWidth="1"/>
    <col min="11" max="11" width="14.140625" customWidth="1"/>
    <col min="12" max="12" width="12" customWidth="1"/>
  </cols>
  <sheetData>
    <row r="1" spans="1:11" ht="42" customHeight="1">
      <c r="A1" s="400" t="s">
        <v>251</v>
      </c>
      <c r="B1" s="400"/>
      <c r="C1" s="400"/>
      <c r="D1" s="400"/>
      <c r="E1" s="400"/>
      <c r="F1" s="400"/>
      <c r="G1" s="400"/>
      <c r="H1" s="400"/>
      <c r="I1" s="400"/>
      <c r="J1" s="400"/>
      <c r="K1" s="2"/>
    </row>
    <row r="2" spans="1:11" ht="18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5.75">
      <c r="A3" s="400" t="s">
        <v>0</v>
      </c>
      <c r="B3" s="400"/>
      <c r="C3" s="400"/>
      <c r="D3" s="400"/>
      <c r="E3" s="400"/>
      <c r="F3" s="400"/>
      <c r="G3" s="400"/>
      <c r="H3" s="400"/>
      <c r="I3" s="411"/>
      <c r="J3" s="411"/>
      <c r="K3" s="176"/>
    </row>
    <row r="4" spans="1:11" ht="18">
      <c r="A4" s="3"/>
      <c r="B4" s="3"/>
      <c r="C4" s="3"/>
      <c r="D4" s="3"/>
      <c r="E4" s="3"/>
      <c r="F4" s="3"/>
      <c r="G4" s="3"/>
      <c r="H4" s="3"/>
      <c r="I4" s="4"/>
      <c r="J4" s="4"/>
      <c r="K4" s="4"/>
    </row>
    <row r="5" spans="1:11" ht="15.75">
      <c r="A5" s="400" t="s">
        <v>1</v>
      </c>
      <c r="B5" s="401"/>
      <c r="C5" s="401"/>
      <c r="D5" s="401"/>
      <c r="E5" s="401"/>
      <c r="F5" s="401"/>
      <c r="G5" s="401"/>
      <c r="H5" s="401"/>
      <c r="I5" s="401"/>
      <c r="J5" s="401"/>
      <c r="K5" s="177"/>
    </row>
    <row r="6" spans="1:11" ht="18">
      <c r="A6" s="317"/>
      <c r="B6" s="318"/>
      <c r="C6" s="318"/>
      <c r="D6" s="318"/>
      <c r="E6" s="319"/>
      <c r="F6" s="320"/>
      <c r="G6" s="320"/>
      <c r="H6" s="320"/>
      <c r="I6" s="320"/>
      <c r="J6" s="354" t="s">
        <v>2</v>
      </c>
      <c r="K6" s="355"/>
    </row>
    <row r="7" spans="1:11" ht="25.5">
      <c r="A7" s="321"/>
      <c r="B7" s="322"/>
      <c r="C7" s="322"/>
      <c r="D7" s="323"/>
      <c r="E7" s="324"/>
      <c r="F7" s="5" t="s">
        <v>246</v>
      </c>
      <c r="G7" s="5" t="s">
        <v>252</v>
      </c>
      <c r="H7" s="5" t="s">
        <v>254</v>
      </c>
      <c r="I7" s="5" t="s">
        <v>253</v>
      </c>
      <c r="J7" s="5" t="s">
        <v>3</v>
      </c>
      <c r="K7" s="5" t="s">
        <v>4</v>
      </c>
    </row>
    <row r="8" spans="1:11">
      <c r="A8" s="325"/>
      <c r="B8" s="326"/>
      <c r="C8" s="326"/>
      <c r="D8" s="327">
        <v>1</v>
      </c>
      <c r="E8" s="328"/>
      <c r="F8" s="10">
        <v>2</v>
      </c>
      <c r="G8" s="10">
        <v>3</v>
      </c>
      <c r="H8" s="10">
        <v>4</v>
      </c>
      <c r="I8" s="10">
        <v>5</v>
      </c>
      <c r="J8" s="10">
        <v>6</v>
      </c>
      <c r="K8" s="10">
        <v>7</v>
      </c>
    </row>
    <row r="9" spans="1:11">
      <c r="A9" s="407" t="s">
        <v>5</v>
      </c>
      <c r="B9" s="406"/>
      <c r="C9" s="406"/>
      <c r="D9" s="406"/>
      <c r="E9" s="412"/>
      <c r="F9" s="16">
        <f>F10+F11</f>
        <v>776979.29</v>
      </c>
      <c r="G9" s="16">
        <f t="shared" ref="G9:I9" si="0">G10+G11</f>
        <v>1851604</v>
      </c>
      <c r="H9" s="330">
        <f t="shared" si="0"/>
        <v>0</v>
      </c>
      <c r="I9" s="16">
        <f t="shared" si="0"/>
        <v>854863.56</v>
      </c>
      <c r="J9" s="16">
        <f t="shared" ref="J9:J15" si="1">SUM(I9/F9*100)</f>
        <v>110.02398274991346</v>
      </c>
      <c r="K9" s="16">
        <f>SUM(I9/G9*100)</f>
        <v>46.168811473727644</v>
      </c>
    </row>
    <row r="10" spans="1:11">
      <c r="A10" s="413" t="s">
        <v>6</v>
      </c>
      <c r="B10" s="410"/>
      <c r="C10" s="410"/>
      <c r="D10" s="410"/>
      <c r="E10" s="404"/>
      <c r="F10" s="331">
        <v>776778.29</v>
      </c>
      <c r="G10" s="331">
        <v>1851004</v>
      </c>
      <c r="H10" s="332"/>
      <c r="I10" s="331">
        <v>854863.56</v>
      </c>
      <c r="J10" s="331">
        <f t="shared" si="1"/>
        <v>110.05245267603965</v>
      </c>
      <c r="K10" s="16">
        <f t="shared" ref="K10:K15" si="2">SUM(I10/G10*100)</f>
        <v>46.183777020471055</v>
      </c>
    </row>
    <row r="11" spans="1:11">
      <c r="A11" s="403" t="s">
        <v>7</v>
      </c>
      <c r="B11" s="404"/>
      <c r="C11" s="404"/>
      <c r="D11" s="404"/>
      <c r="E11" s="404"/>
      <c r="F11" s="331">
        <v>201</v>
      </c>
      <c r="G11" s="331">
        <v>600</v>
      </c>
      <c r="H11" s="332"/>
      <c r="I11" s="331">
        <v>0</v>
      </c>
      <c r="J11" s="331">
        <f t="shared" si="1"/>
        <v>0</v>
      </c>
      <c r="K11" s="16">
        <f t="shared" si="2"/>
        <v>0</v>
      </c>
    </row>
    <row r="12" spans="1:11">
      <c r="A12" s="333" t="s">
        <v>8</v>
      </c>
      <c r="B12" s="329"/>
      <c r="C12" s="329"/>
      <c r="D12" s="329"/>
      <c r="E12" s="329"/>
      <c r="F12" s="16">
        <f>F13+F14</f>
        <v>793075.79</v>
      </c>
      <c r="G12" s="16">
        <f t="shared" ref="G12:I12" si="3">G13+G14</f>
        <v>1851604</v>
      </c>
      <c r="H12" s="330">
        <f t="shared" si="3"/>
        <v>0</v>
      </c>
      <c r="I12" s="16">
        <f t="shared" si="3"/>
        <v>1017574.66</v>
      </c>
      <c r="J12" s="16">
        <f t="shared" si="1"/>
        <v>128.30736643719763</v>
      </c>
      <c r="K12" s="16">
        <f t="shared" si="2"/>
        <v>54.956387002836458</v>
      </c>
    </row>
    <row r="13" spans="1:11">
      <c r="A13" s="409" t="s">
        <v>9</v>
      </c>
      <c r="B13" s="410"/>
      <c r="C13" s="410"/>
      <c r="D13" s="410"/>
      <c r="E13" s="410"/>
      <c r="F13" s="331">
        <v>785390.27</v>
      </c>
      <c r="G13" s="331">
        <v>1825566</v>
      </c>
      <c r="H13" s="332"/>
      <c r="I13" s="331">
        <v>1007010.52</v>
      </c>
      <c r="J13" s="356">
        <f t="shared" si="1"/>
        <v>128.21785021604612</v>
      </c>
      <c r="K13" s="16">
        <f t="shared" si="2"/>
        <v>55.161550992952321</v>
      </c>
    </row>
    <row r="14" spans="1:11">
      <c r="A14" s="403" t="s">
        <v>10</v>
      </c>
      <c r="B14" s="404"/>
      <c r="C14" s="404"/>
      <c r="D14" s="404"/>
      <c r="E14" s="404"/>
      <c r="F14" s="331">
        <v>7685.52</v>
      </c>
      <c r="G14" s="331">
        <v>26038</v>
      </c>
      <c r="H14" s="332"/>
      <c r="I14" s="331">
        <v>10564.14</v>
      </c>
      <c r="J14" s="356">
        <f t="shared" si="1"/>
        <v>137.45511038940762</v>
      </c>
      <c r="K14" s="16">
        <f t="shared" si="2"/>
        <v>40.572010139027576</v>
      </c>
    </row>
    <row r="15" spans="1:11">
      <c r="A15" s="405" t="s">
        <v>11</v>
      </c>
      <c r="B15" s="406"/>
      <c r="C15" s="406"/>
      <c r="D15" s="406"/>
      <c r="E15" s="406"/>
      <c r="F15" s="16">
        <f>F9-F12</f>
        <v>-16096.5</v>
      </c>
      <c r="G15" s="16">
        <f t="shared" ref="G15:I15" si="4">G9-G12</f>
        <v>0</v>
      </c>
      <c r="H15" s="330">
        <f t="shared" si="4"/>
        <v>0</v>
      </c>
      <c r="I15" s="16">
        <f t="shared" si="4"/>
        <v>-162711.09999999998</v>
      </c>
      <c r="J15" s="357">
        <f t="shared" si="1"/>
        <v>1010.8476998105177</v>
      </c>
      <c r="K15" s="16" t="e">
        <f t="shared" si="2"/>
        <v>#DIV/0!</v>
      </c>
    </row>
    <row r="16" spans="1:11" ht="18">
      <c r="A16" s="3"/>
      <c r="B16" s="334"/>
      <c r="C16" s="334"/>
      <c r="D16" s="334"/>
      <c r="E16" s="334"/>
      <c r="F16" s="334"/>
      <c r="G16" s="334"/>
      <c r="H16" s="335"/>
      <c r="I16" s="335"/>
      <c r="J16" s="335"/>
      <c r="K16" s="335"/>
    </row>
    <row r="17" spans="1:11" ht="15.75">
      <c r="A17" s="400" t="s">
        <v>12</v>
      </c>
      <c r="B17" s="401"/>
      <c r="C17" s="401"/>
      <c r="D17" s="401"/>
      <c r="E17" s="401"/>
      <c r="F17" s="401"/>
      <c r="G17" s="401"/>
      <c r="H17" s="401"/>
      <c r="I17" s="401"/>
      <c r="J17" s="401"/>
      <c r="K17" s="177"/>
    </row>
    <row r="18" spans="1:11" ht="18">
      <c r="A18" s="3"/>
      <c r="B18" s="334"/>
      <c r="C18" s="334"/>
      <c r="D18" s="334"/>
      <c r="E18" s="334"/>
      <c r="F18" s="334"/>
      <c r="G18" s="334"/>
      <c r="H18" s="335"/>
      <c r="I18" s="335"/>
      <c r="J18" s="335"/>
      <c r="K18" s="335"/>
    </row>
    <row r="19" spans="1:11" ht="25.5">
      <c r="A19" s="325"/>
      <c r="B19" s="326"/>
      <c r="C19" s="326"/>
      <c r="D19" s="327"/>
      <c r="E19" s="328"/>
      <c r="F19" s="5" t="s">
        <v>246</v>
      </c>
      <c r="G19" s="5" t="s">
        <v>252</v>
      </c>
      <c r="H19" s="5" t="s">
        <v>254</v>
      </c>
      <c r="I19" s="5" t="s">
        <v>253</v>
      </c>
      <c r="J19" s="5" t="s">
        <v>3</v>
      </c>
      <c r="K19" s="5" t="s">
        <v>4</v>
      </c>
    </row>
    <row r="20" spans="1:11">
      <c r="A20" s="325"/>
      <c r="B20" s="326"/>
      <c r="C20" s="336"/>
      <c r="D20" s="327">
        <v>1</v>
      </c>
      <c r="E20" s="337"/>
      <c r="F20" s="10"/>
      <c r="G20" s="10">
        <v>3</v>
      </c>
      <c r="H20" s="10">
        <v>4</v>
      </c>
      <c r="I20" s="10">
        <v>5</v>
      </c>
      <c r="J20" s="10">
        <v>6</v>
      </c>
      <c r="K20" s="10">
        <v>7</v>
      </c>
    </row>
    <row r="21" spans="1:11">
      <c r="A21" s="403" t="s">
        <v>13</v>
      </c>
      <c r="B21" s="404"/>
      <c r="C21" s="404"/>
      <c r="D21" s="404"/>
      <c r="E21" s="404"/>
      <c r="F21" s="331">
        <v>0</v>
      </c>
      <c r="G21" s="166">
        <v>0</v>
      </c>
      <c r="H21" s="332"/>
      <c r="I21" s="331">
        <v>0</v>
      </c>
      <c r="J21" s="358" t="e">
        <f>SUM(I21/F21*100)</f>
        <v>#DIV/0!</v>
      </c>
      <c r="K21" s="358" t="e">
        <f>SUM(I21/H21*100)</f>
        <v>#DIV/0!</v>
      </c>
    </row>
    <row r="22" spans="1:11">
      <c r="A22" s="403" t="s">
        <v>14</v>
      </c>
      <c r="B22" s="404"/>
      <c r="C22" s="404"/>
      <c r="D22" s="404"/>
      <c r="E22" s="404"/>
      <c r="F22" s="331">
        <v>0</v>
      </c>
      <c r="G22" s="166">
        <v>0</v>
      </c>
      <c r="H22" s="332"/>
      <c r="I22" s="331">
        <v>0</v>
      </c>
      <c r="J22" s="358" t="e">
        <f>SUM(I22/F22*100)</f>
        <v>#DIV/0!</v>
      </c>
      <c r="K22" s="358" t="e">
        <f>SUM(I22/H22*100)</f>
        <v>#DIV/0!</v>
      </c>
    </row>
    <row r="23" spans="1:11">
      <c r="A23" s="405" t="s">
        <v>15</v>
      </c>
      <c r="B23" s="406"/>
      <c r="C23" s="406"/>
      <c r="D23" s="406"/>
      <c r="E23" s="406"/>
      <c r="F23" s="16">
        <f>F21-F22</f>
        <v>0</v>
      </c>
      <c r="G23" s="330">
        <f t="shared" ref="G23:I23" si="5">G21-G22</f>
        <v>0</v>
      </c>
      <c r="H23" s="330">
        <f t="shared" si="5"/>
        <v>0</v>
      </c>
      <c r="I23" s="16">
        <f t="shared" si="5"/>
        <v>0</v>
      </c>
      <c r="J23" s="359" t="e">
        <f>SUM(I23/F23*100)</f>
        <v>#DIV/0!</v>
      </c>
      <c r="K23" s="359" t="e">
        <f>SUM(I23/H23*100)</f>
        <v>#DIV/0!</v>
      </c>
    </row>
    <row r="24" spans="1:11">
      <c r="A24" s="407" t="s">
        <v>16</v>
      </c>
      <c r="B24" s="408"/>
      <c r="C24" s="408"/>
      <c r="D24" s="408"/>
      <c r="E24" s="408"/>
      <c r="F24" s="16">
        <v>72207.820000000007</v>
      </c>
      <c r="G24" s="16">
        <v>29760.79</v>
      </c>
      <c r="H24" s="330"/>
      <c r="I24" s="16">
        <v>29760.79</v>
      </c>
      <c r="J24" s="357"/>
      <c r="K24" s="359"/>
    </row>
    <row r="25" spans="1:11">
      <c r="A25" s="407" t="s">
        <v>17</v>
      </c>
      <c r="B25" s="408"/>
      <c r="C25" s="408"/>
      <c r="D25" s="408"/>
      <c r="E25" s="408"/>
      <c r="F25" s="16">
        <v>56111.32</v>
      </c>
      <c r="G25" s="16"/>
      <c r="H25" s="330">
        <f>H15+H23</f>
        <v>0</v>
      </c>
      <c r="I25" s="16">
        <v>132950.31</v>
      </c>
      <c r="J25" s="357">
        <f>SUM(I25/F25*100)</f>
        <v>236.94026446000555</v>
      </c>
      <c r="K25" s="359" t="e">
        <f>SUM(I25/H25*100)</f>
        <v>#DIV/0!</v>
      </c>
    </row>
    <row r="26" spans="1:11" ht="18">
      <c r="A26" s="3"/>
      <c r="B26" s="334"/>
      <c r="C26" s="334"/>
      <c r="D26" s="334"/>
      <c r="E26" s="334"/>
      <c r="F26" s="334"/>
      <c r="G26" s="334"/>
      <c r="H26" s="335"/>
      <c r="I26" s="335"/>
      <c r="J26" s="335"/>
      <c r="K26" s="335"/>
    </row>
    <row r="27" spans="1:11" ht="15.75">
      <c r="A27" s="400"/>
      <c r="B27" s="401"/>
      <c r="C27" s="401"/>
      <c r="D27" s="401"/>
      <c r="E27" s="401"/>
      <c r="F27" s="401"/>
      <c r="G27" s="401"/>
      <c r="H27" s="401"/>
      <c r="I27" s="401"/>
      <c r="J27" s="401"/>
      <c r="K27" s="177"/>
    </row>
    <row r="28" spans="1:11" ht="15.75">
      <c r="A28" s="2"/>
      <c r="B28" s="177"/>
      <c r="C28" s="177"/>
      <c r="D28" s="177"/>
      <c r="E28" s="177"/>
      <c r="F28" s="177"/>
      <c r="G28" s="177"/>
      <c r="H28" s="177"/>
      <c r="I28" s="177"/>
      <c r="J28" s="177"/>
      <c r="K28" s="177"/>
    </row>
    <row r="29" spans="1:11">
      <c r="A29" s="338"/>
      <c r="B29" s="338"/>
      <c r="C29" s="338"/>
      <c r="D29" s="339"/>
      <c r="E29" s="340"/>
      <c r="F29" s="341"/>
      <c r="G29" s="341"/>
      <c r="H29" s="341"/>
      <c r="I29" s="341"/>
      <c r="J29" s="341"/>
      <c r="K29" s="341"/>
    </row>
    <row r="30" spans="1:11" ht="15" customHeight="1">
      <c r="A30" s="395"/>
      <c r="B30" s="395"/>
      <c r="C30" s="395"/>
      <c r="D30" s="395"/>
      <c r="E30" s="395"/>
      <c r="F30" s="342"/>
      <c r="G30" s="342"/>
      <c r="H30" s="342"/>
      <c r="I30" s="342"/>
      <c r="J30" s="360"/>
      <c r="K30" s="360"/>
    </row>
    <row r="31" spans="1:11" ht="15" customHeight="1">
      <c r="A31" s="395"/>
      <c r="B31" s="397"/>
      <c r="C31" s="397"/>
      <c r="D31" s="397"/>
      <c r="E31" s="397"/>
      <c r="F31" s="342"/>
      <c r="G31" s="342"/>
      <c r="H31" s="342"/>
      <c r="I31" s="342"/>
      <c r="J31" s="342"/>
      <c r="K31" s="342"/>
    </row>
    <row r="32" spans="1:11" ht="45" customHeight="1">
      <c r="A32" s="395"/>
      <c r="B32" s="395"/>
      <c r="C32" s="395"/>
      <c r="D32" s="395"/>
      <c r="E32" s="395"/>
      <c r="F32" s="342"/>
      <c r="G32" s="342"/>
      <c r="H32" s="342"/>
      <c r="I32" s="342"/>
      <c r="J32" s="342"/>
      <c r="K32" s="342"/>
    </row>
    <row r="33" spans="1:11" ht="15.75">
      <c r="A33" s="343"/>
      <c r="B33" s="344"/>
      <c r="C33" s="344"/>
      <c r="D33" s="344"/>
      <c r="E33" s="344"/>
      <c r="F33" s="344"/>
      <c r="G33" s="344"/>
      <c r="H33" s="344"/>
      <c r="I33" s="344"/>
      <c r="J33" s="344"/>
      <c r="K33" s="344"/>
    </row>
    <row r="34" spans="1:11" ht="15.75">
      <c r="A34" s="402"/>
      <c r="B34" s="402"/>
      <c r="C34" s="402"/>
      <c r="D34" s="402"/>
      <c r="E34" s="402"/>
      <c r="F34" s="402"/>
      <c r="G34" s="402"/>
      <c r="H34" s="402"/>
      <c r="I34" s="402"/>
      <c r="J34" s="402"/>
      <c r="K34" s="343"/>
    </row>
    <row r="35" spans="1:11" ht="18">
      <c r="A35" s="345"/>
      <c r="B35" s="346"/>
      <c r="C35" s="346"/>
      <c r="D35" s="346"/>
      <c r="E35" s="346"/>
      <c r="F35" s="346"/>
      <c r="G35" s="346"/>
      <c r="H35" s="347"/>
      <c r="I35" s="347"/>
      <c r="J35" s="347"/>
      <c r="K35" s="347"/>
    </row>
    <row r="36" spans="1:11">
      <c r="A36" s="348"/>
      <c r="B36" s="348"/>
      <c r="C36" s="348"/>
      <c r="D36" s="349"/>
      <c r="E36" s="350"/>
      <c r="F36" s="351"/>
      <c r="G36" s="351"/>
      <c r="H36" s="351"/>
      <c r="I36" s="351"/>
      <c r="J36" s="351"/>
      <c r="K36" s="351"/>
    </row>
    <row r="37" spans="1:11">
      <c r="A37" s="395"/>
      <c r="B37" s="395"/>
      <c r="C37" s="395"/>
      <c r="D37" s="395"/>
      <c r="E37" s="395"/>
      <c r="F37" s="342"/>
      <c r="G37" s="342"/>
      <c r="H37" s="342"/>
      <c r="I37" s="342"/>
      <c r="J37" s="360"/>
      <c r="K37" s="360"/>
    </row>
    <row r="38" spans="1:11" ht="28.5" customHeight="1">
      <c r="A38" s="395"/>
      <c r="B38" s="395"/>
      <c r="C38" s="395"/>
      <c r="D38" s="395"/>
      <c r="E38" s="395"/>
      <c r="F38" s="342"/>
      <c r="G38" s="342"/>
      <c r="H38" s="342"/>
      <c r="I38" s="342"/>
      <c r="J38" s="360"/>
      <c r="K38" s="360"/>
    </row>
    <row r="39" spans="1:11">
      <c r="A39" s="395"/>
      <c r="B39" s="396"/>
      <c r="C39" s="396"/>
      <c r="D39" s="396"/>
      <c r="E39" s="396"/>
      <c r="F39" s="342"/>
      <c r="G39" s="342"/>
      <c r="H39" s="342"/>
      <c r="I39" s="342"/>
      <c r="J39" s="360"/>
      <c r="K39" s="360"/>
    </row>
    <row r="40" spans="1:11" ht="15" customHeight="1">
      <c r="A40" s="395"/>
      <c r="B40" s="397"/>
      <c r="C40" s="397"/>
      <c r="D40" s="397"/>
      <c r="E40" s="397"/>
      <c r="F40" s="352"/>
      <c r="G40" s="352"/>
      <c r="H40" s="352"/>
      <c r="I40" s="352"/>
      <c r="J40" s="352"/>
      <c r="K40" s="352"/>
    </row>
    <row r="41" spans="1:11" ht="17.25" customHeight="1"/>
    <row r="42" spans="1:11">
      <c r="A42" s="398"/>
      <c r="B42" s="399"/>
      <c r="C42" s="399"/>
      <c r="D42" s="399"/>
      <c r="E42" s="399"/>
      <c r="F42" s="399"/>
      <c r="G42" s="399"/>
      <c r="H42" s="399"/>
      <c r="I42" s="399"/>
      <c r="J42" s="399"/>
      <c r="K42" s="353"/>
    </row>
    <row r="43" spans="1:11" ht="9" customHeight="1"/>
  </sheetData>
  <mergeCells count="25">
    <mergeCell ref="A1:J1"/>
    <mergeCell ref="A3:J3"/>
    <mergeCell ref="A5:J5"/>
    <mergeCell ref="A9:E9"/>
    <mergeCell ref="A10:E10"/>
    <mergeCell ref="A11:E11"/>
    <mergeCell ref="A13:E13"/>
    <mergeCell ref="A14:E14"/>
    <mergeCell ref="A15:E15"/>
    <mergeCell ref="A17:J17"/>
    <mergeCell ref="A21:E21"/>
    <mergeCell ref="A22:E22"/>
    <mergeCell ref="A23:E23"/>
    <mergeCell ref="A24:E24"/>
    <mergeCell ref="A25:E25"/>
    <mergeCell ref="A27:J27"/>
    <mergeCell ref="A30:E30"/>
    <mergeCell ref="A31:E31"/>
    <mergeCell ref="A32:E32"/>
    <mergeCell ref="A34:J34"/>
    <mergeCell ref="A37:E37"/>
    <mergeCell ref="A38:E38"/>
    <mergeCell ref="A39:E39"/>
    <mergeCell ref="A40:E40"/>
    <mergeCell ref="A42:J42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23"/>
  <sheetViews>
    <sheetView workbookViewId="0">
      <selection activeCell="J91" sqref="J91"/>
    </sheetView>
  </sheetViews>
  <sheetFormatPr defaultColWidth="9" defaultRowHeight="15"/>
  <cols>
    <col min="1" max="1" width="5.140625" customWidth="1"/>
    <col min="2" max="2" width="3.42578125" customWidth="1"/>
    <col min="3" max="3" width="4.85546875" customWidth="1"/>
    <col min="4" max="4" width="16.85546875" customWidth="1"/>
    <col min="5" max="5" width="31.85546875" customWidth="1"/>
    <col min="6" max="8" width="25.28515625" customWidth="1"/>
    <col min="9" max="9" width="23.85546875" customWidth="1"/>
    <col min="10" max="10" width="12.7109375" customWidth="1"/>
    <col min="11" max="11" width="11.7109375" customWidth="1"/>
  </cols>
  <sheetData>
    <row r="1" spans="1:11" ht="42" customHeight="1">
      <c r="A1" s="400"/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1" ht="18" customHeight="1">
      <c r="A2" s="3"/>
      <c r="B2" s="3"/>
      <c r="C2" s="3"/>
      <c r="D2" s="3"/>
      <c r="E2" s="3"/>
      <c r="F2" s="3"/>
      <c r="G2" s="3"/>
      <c r="H2" s="3"/>
      <c r="I2" s="3"/>
    </row>
    <row r="3" spans="1:11" ht="15.75" customHeight="1">
      <c r="A3" s="400" t="s">
        <v>0</v>
      </c>
      <c r="B3" s="400"/>
      <c r="C3" s="400"/>
      <c r="D3" s="400"/>
      <c r="E3" s="400"/>
      <c r="F3" s="400"/>
      <c r="G3" s="400"/>
      <c r="H3" s="400"/>
      <c r="I3" s="2"/>
    </row>
    <row r="4" spans="1:11" ht="18">
      <c r="A4" s="3"/>
      <c r="B4" s="3"/>
      <c r="C4" s="3"/>
      <c r="D4" s="3"/>
      <c r="E4" s="3"/>
      <c r="F4" s="3"/>
      <c r="G4" s="4"/>
      <c r="H4" s="4"/>
      <c r="I4" s="4"/>
    </row>
    <row r="5" spans="1:11" ht="18" customHeight="1">
      <c r="A5" s="400" t="s">
        <v>18</v>
      </c>
      <c r="B5" s="400"/>
      <c r="C5" s="400"/>
      <c r="D5" s="400"/>
      <c r="E5" s="400"/>
      <c r="F5" s="400"/>
      <c r="G5" s="400"/>
      <c r="H5" s="400"/>
      <c r="I5" s="2"/>
    </row>
    <row r="6" spans="1:11" ht="18">
      <c r="A6" s="3"/>
      <c r="B6" s="3"/>
      <c r="C6" s="3"/>
      <c r="D6" s="3"/>
      <c r="E6" s="3"/>
      <c r="F6" s="3"/>
      <c r="G6" s="4"/>
      <c r="H6" s="4"/>
      <c r="I6" s="4"/>
    </row>
    <row r="7" spans="1:11" ht="15.75" customHeight="1">
      <c r="A7" s="400" t="s">
        <v>19</v>
      </c>
      <c r="B7" s="400"/>
      <c r="C7" s="400"/>
      <c r="D7" s="400"/>
      <c r="E7" s="400"/>
      <c r="F7" s="400"/>
      <c r="G7" s="400"/>
      <c r="H7" s="400"/>
      <c r="I7" s="2"/>
    </row>
    <row r="8" spans="1:11" ht="18">
      <c r="A8" s="3"/>
      <c r="B8" s="3"/>
      <c r="C8" s="3"/>
      <c r="D8" s="3"/>
      <c r="E8" s="3"/>
      <c r="F8" s="3"/>
      <c r="G8" s="4"/>
      <c r="H8" s="4"/>
      <c r="I8" s="4"/>
    </row>
    <row r="9" spans="1:11" ht="38.25">
      <c r="B9" s="205"/>
      <c r="C9" s="205"/>
      <c r="D9" s="205"/>
      <c r="E9" s="206" t="s">
        <v>20</v>
      </c>
      <c r="F9" s="5" t="s">
        <v>247</v>
      </c>
      <c r="G9" s="5" t="s">
        <v>255</v>
      </c>
      <c r="H9" s="5" t="s">
        <v>256</v>
      </c>
      <c r="I9" s="206" t="s">
        <v>257</v>
      </c>
      <c r="J9" s="287" t="s">
        <v>21</v>
      </c>
      <c r="K9" s="287" t="s">
        <v>22</v>
      </c>
    </row>
    <row r="10" spans="1:11">
      <c r="A10" s="207"/>
      <c r="B10" s="208"/>
      <c r="C10" s="41"/>
      <c r="D10" s="209">
        <v>1</v>
      </c>
      <c r="E10" s="210"/>
      <c r="F10" s="211">
        <v>2</v>
      </c>
      <c r="G10" s="211">
        <v>3</v>
      </c>
      <c r="H10" s="211">
        <v>4</v>
      </c>
      <c r="I10" s="288">
        <v>5</v>
      </c>
      <c r="J10" s="289">
        <v>6</v>
      </c>
      <c r="K10" s="289">
        <v>7</v>
      </c>
    </row>
    <row r="11" spans="1:11" ht="15.75" customHeight="1">
      <c r="A11" s="212"/>
      <c r="B11" s="212"/>
      <c r="C11" s="212"/>
      <c r="D11" s="213"/>
      <c r="E11" s="214" t="s">
        <v>23</v>
      </c>
      <c r="F11" s="14">
        <f>SUM(F12+F40)</f>
        <v>776979.29</v>
      </c>
      <c r="G11" s="14">
        <f>SUM(G12+G41)</f>
        <v>1851604</v>
      </c>
      <c r="H11" s="14">
        <f t="shared" ref="H11" si="0">SUM(H12)</f>
        <v>0</v>
      </c>
      <c r="I11" s="14">
        <f>SUM(I12+I40)</f>
        <v>854863.56</v>
      </c>
      <c r="J11" s="290">
        <f t="shared" ref="J11:J20" si="1">SUM(I11/F11*100)</f>
        <v>110.02398274991346</v>
      </c>
      <c r="K11" s="291">
        <f>SUM(I11/G11*100)</f>
        <v>46.168811473727644</v>
      </c>
    </row>
    <row r="12" spans="1:11">
      <c r="A12" s="215">
        <v>6</v>
      </c>
      <c r="B12" s="215"/>
      <c r="C12" s="215"/>
      <c r="D12" s="216"/>
      <c r="E12" s="217" t="s">
        <v>24</v>
      </c>
      <c r="F12" s="218">
        <f>SUM(F13+F23+F27+F30+F36)</f>
        <v>776778.29</v>
      </c>
      <c r="G12" s="218">
        <f>SUM(G13+G23+G27+G30+G36)</f>
        <v>1851004</v>
      </c>
      <c r="H12" s="218">
        <f t="shared" ref="H12" si="2">SUM(H13+H23+H30+H36)</f>
        <v>0</v>
      </c>
      <c r="I12" s="218">
        <f>SUM(I13+I23+I27+I30+I36)</f>
        <v>854863.56</v>
      </c>
      <c r="J12" s="292">
        <f t="shared" si="1"/>
        <v>110.05245267603965</v>
      </c>
      <c r="K12" s="291">
        <f t="shared" ref="K12:K21" si="3">SUM(I12/G12*100)</f>
        <v>46.183777020471055</v>
      </c>
    </row>
    <row r="13" spans="1:11" ht="39">
      <c r="A13" s="219"/>
      <c r="B13" s="219">
        <v>63</v>
      </c>
      <c r="C13" s="219"/>
      <c r="D13" s="220"/>
      <c r="E13" s="221" t="s">
        <v>25</v>
      </c>
      <c r="F13" s="222">
        <f>SUM(F16+F18+F21)</f>
        <v>711113.01</v>
      </c>
      <c r="G13" s="222">
        <f>SUM(G16+G18+G21)</f>
        <v>1718293</v>
      </c>
      <c r="H13" s="222">
        <f t="shared" ref="H13" si="4">SUM(H16+H18)</f>
        <v>0</v>
      </c>
      <c r="I13" s="222">
        <f>SUM(I14+I16+I18+I21)</f>
        <v>774162.05</v>
      </c>
      <c r="J13" s="293">
        <f t="shared" si="1"/>
        <v>108.86624757434828</v>
      </c>
      <c r="K13" s="291">
        <f t="shared" si="3"/>
        <v>45.054135121309344</v>
      </c>
    </row>
    <row r="14" spans="1:11">
      <c r="A14" s="370"/>
      <c r="B14" s="370"/>
      <c r="C14" s="371">
        <v>632</v>
      </c>
      <c r="D14" s="372"/>
      <c r="E14" s="373"/>
      <c r="F14" s="374">
        <f>SUM(F15)</f>
        <v>0</v>
      </c>
      <c r="G14" s="374">
        <f t="shared" ref="G14:I14" si="5">SUM(G15)</f>
        <v>0</v>
      </c>
      <c r="H14" s="374">
        <f t="shared" si="5"/>
        <v>0</v>
      </c>
      <c r="I14" s="374">
        <f t="shared" si="5"/>
        <v>10774.66</v>
      </c>
      <c r="J14" s="375" t="e">
        <f>SUM(I14/F14*100)</f>
        <v>#DIV/0!</v>
      </c>
      <c r="K14" s="375" t="e">
        <f>SUM(J14/G14*100)</f>
        <v>#DIV/0!</v>
      </c>
    </row>
    <row r="15" spans="1:11">
      <c r="A15" s="370"/>
      <c r="B15" s="370"/>
      <c r="C15" s="371">
        <v>6323</v>
      </c>
      <c r="D15" s="372"/>
      <c r="E15" s="373"/>
      <c r="F15" s="374">
        <v>0</v>
      </c>
      <c r="G15" s="374"/>
      <c r="H15" s="374"/>
      <c r="I15" s="374">
        <v>10774.66</v>
      </c>
      <c r="J15" s="375" t="e">
        <f>SUM(I15/F15*100)</f>
        <v>#DIV/0!</v>
      </c>
      <c r="K15" s="375" t="e">
        <f>SUM(J15/G15*100)</f>
        <v>#DIV/0!</v>
      </c>
    </row>
    <row r="16" spans="1:11" ht="26.25">
      <c r="A16" s="194"/>
      <c r="B16" s="223"/>
      <c r="C16" s="223">
        <v>634</v>
      </c>
      <c r="D16" s="224"/>
      <c r="E16" s="225" t="s">
        <v>26</v>
      </c>
      <c r="F16" s="24">
        <f>SUM(F17)</f>
        <v>0</v>
      </c>
      <c r="G16" s="24"/>
      <c r="H16" s="24">
        <f t="shared" ref="H16:I16" si="6">SUM(H17)</f>
        <v>0</v>
      </c>
      <c r="I16" s="24">
        <f t="shared" si="6"/>
        <v>0</v>
      </c>
      <c r="J16" s="294" t="e">
        <f t="shared" si="1"/>
        <v>#DIV/0!</v>
      </c>
      <c r="K16" s="291" t="e">
        <f t="shared" si="3"/>
        <v>#DIV/0!</v>
      </c>
    </row>
    <row r="17" spans="1:14" ht="26.25">
      <c r="A17" s="159"/>
      <c r="B17" s="173"/>
      <c r="C17" s="173"/>
      <c r="D17" s="226">
        <v>6341</v>
      </c>
      <c r="E17" s="227" t="s">
        <v>27</v>
      </c>
      <c r="F17" s="26"/>
      <c r="G17" s="26">
        <v>0</v>
      </c>
      <c r="H17" s="26">
        <v>0</v>
      </c>
      <c r="I17" s="116">
        <v>0</v>
      </c>
      <c r="J17" s="295" t="e">
        <f t="shared" si="1"/>
        <v>#DIV/0!</v>
      </c>
      <c r="K17" s="291" t="e">
        <f t="shared" si="3"/>
        <v>#DIV/0!</v>
      </c>
    </row>
    <row r="18" spans="1:14" ht="26.25">
      <c r="A18" s="228"/>
      <c r="B18" s="229"/>
      <c r="C18" s="229">
        <v>636</v>
      </c>
      <c r="D18" s="230"/>
      <c r="E18" s="225" t="s">
        <v>28</v>
      </c>
      <c r="F18" s="24">
        <f>SUM(F19+F20)</f>
        <v>616619.82000000007</v>
      </c>
      <c r="G18" s="24">
        <f t="shared" ref="G18:I18" si="7">SUM(G19+G20)</f>
        <v>1543293</v>
      </c>
      <c r="H18" s="24">
        <v>0</v>
      </c>
      <c r="I18" s="24">
        <f t="shared" si="7"/>
        <v>684137.61</v>
      </c>
      <c r="J18" s="294">
        <f t="shared" si="1"/>
        <v>110.94966263004649</v>
      </c>
      <c r="K18" s="291">
        <f t="shared" si="3"/>
        <v>44.329729351458212</v>
      </c>
    </row>
    <row r="19" spans="1:14" ht="39">
      <c r="A19" s="184"/>
      <c r="B19" s="192"/>
      <c r="C19" s="192"/>
      <c r="D19" s="226">
        <v>6361</v>
      </c>
      <c r="E19" s="227" t="s">
        <v>29</v>
      </c>
      <c r="F19" s="26">
        <v>615161.29</v>
      </c>
      <c r="G19" s="26">
        <v>1543293</v>
      </c>
      <c r="H19" s="26"/>
      <c r="I19" s="296">
        <v>684137.61</v>
      </c>
      <c r="J19" s="297">
        <f t="shared" si="1"/>
        <v>111.21272113854887</v>
      </c>
      <c r="K19" s="291">
        <f t="shared" si="3"/>
        <v>44.329729351458212</v>
      </c>
    </row>
    <row r="20" spans="1:14" ht="39">
      <c r="A20" s="184"/>
      <c r="B20" s="192"/>
      <c r="C20" s="195"/>
      <c r="D20" s="226">
        <v>6362</v>
      </c>
      <c r="E20" s="227" t="s">
        <v>30</v>
      </c>
      <c r="F20" s="26">
        <v>1458.53</v>
      </c>
      <c r="G20" s="29">
        <v>0</v>
      </c>
      <c r="H20" s="26">
        <v>0</v>
      </c>
      <c r="I20" s="296">
        <v>0</v>
      </c>
      <c r="J20" s="297">
        <f t="shared" si="1"/>
        <v>0</v>
      </c>
      <c r="K20" s="291" t="e">
        <f t="shared" si="3"/>
        <v>#DIV/0!</v>
      </c>
    </row>
    <row r="21" spans="1:14" ht="26.25">
      <c r="A21" s="231"/>
      <c r="B21" s="232"/>
      <c r="C21" s="233">
        <v>638</v>
      </c>
      <c r="D21" s="234"/>
      <c r="E21" s="235" t="s">
        <v>31</v>
      </c>
      <c r="F21" s="22">
        <f>SUM(F22)</f>
        <v>94493.19</v>
      </c>
      <c r="G21" s="22">
        <f>(G22)</f>
        <v>175000</v>
      </c>
      <c r="H21" s="26">
        <v>0</v>
      </c>
      <c r="I21" s="298">
        <f>SUM(I22)</f>
        <v>79249.78</v>
      </c>
      <c r="J21" s="282"/>
      <c r="K21" s="291">
        <f t="shared" si="3"/>
        <v>45.285588571428569</v>
      </c>
    </row>
    <row r="22" spans="1:14" ht="26.25">
      <c r="A22" s="184"/>
      <c r="B22" s="192"/>
      <c r="C22" s="195"/>
      <c r="D22" s="226">
        <v>6381</v>
      </c>
      <c r="E22" s="227" t="s">
        <v>32</v>
      </c>
      <c r="F22" s="26">
        <v>94493.19</v>
      </c>
      <c r="G22" s="26">
        <v>175000</v>
      </c>
      <c r="H22" s="26">
        <v>0</v>
      </c>
      <c r="I22" s="296">
        <v>79249.78</v>
      </c>
      <c r="J22" s="297"/>
      <c r="K22" s="291">
        <f t="shared" ref="K22:K35" si="8">SUM(I22/G22*100)</f>
        <v>45.285588571428569</v>
      </c>
    </row>
    <row r="23" spans="1:14">
      <c r="A23" s="236"/>
      <c r="B23" s="237">
        <v>64</v>
      </c>
      <c r="C23" s="238"/>
      <c r="D23" s="239"/>
      <c r="E23" s="221" t="s">
        <v>33</v>
      </c>
      <c r="F23" s="222">
        <f>SUM(F24)</f>
        <v>0.25</v>
      </c>
      <c r="G23" s="222">
        <f>SUM(G24)</f>
        <v>3</v>
      </c>
      <c r="H23" s="26">
        <v>0</v>
      </c>
      <c r="I23" s="222">
        <f t="shared" ref="I23" si="9">SUM(I24)</f>
        <v>0.12</v>
      </c>
      <c r="J23" s="293">
        <f>SUM(I23/F23*100)</f>
        <v>48</v>
      </c>
      <c r="K23" s="291">
        <f t="shared" si="8"/>
        <v>4</v>
      </c>
    </row>
    <row r="24" spans="1:14">
      <c r="A24" s="228"/>
      <c r="B24" s="229"/>
      <c r="C24" s="149">
        <v>641</v>
      </c>
      <c r="D24" s="230"/>
      <c r="E24" s="225" t="s">
        <v>34</v>
      </c>
      <c r="F24" s="24">
        <f>SUM(F25+F26)</f>
        <v>0.25</v>
      </c>
      <c r="G24" s="24">
        <f t="shared" ref="G24" si="10">SUM(G25)</f>
        <v>3</v>
      </c>
      <c r="H24" s="26">
        <v>0</v>
      </c>
      <c r="I24" s="24">
        <f>SUM(I25+I26)</f>
        <v>0.12</v>
      </c>
      <c r="J24" s="245">
        <f>SUM(I24/F24*100)</f>
        <v>48</v>
      </c>
      <c r="K24" s="291">
        <f t="shared" si="8"/>
        <v>4</v>
      </c>
    </row>
    <row r="25" spans="1:14" ht="26.25">
      <c r="A25" s="184"/>
      <c r="B25" s="192"/>
      <c r="C25" s="195"/>
      <c r="D25" s="226">
        <v>6413</v>
      </c>
      <c r="E25" s="227" t="s">
        <v>35</v>
      </c>
      <c r="F25" s="116">
        <v>0.25</v>
      </c>
      <c r="G25" s="26">
        <v>3</v>
      </c>
      <c r="H25" s="26">
        <v>0</v>
      </c>
      <c r="I25" s="296">
        <v>0.12</v>
      </c>
      <c r="J25" s="295">
        <f>SUM(I25/F25*100)</f>
        <v>48</v>
      </c>
      <c r="K25" s="291">
        <f t="shared" si="8"/>
        <v>4</v>
      </c>
    </row>
    <row r="26" spans="1:14">
      <c r="A26" s="184"/>
      <c r="B26" s="192"/>
      <c r="C26" s="195"/>
      <c r="D26" s="226">
        <v>6419</v>
      </c>
      <c r="E26" s="227" t="s">
        <v>36</v>
      </c>
      <c r="F26" s="26"/>
      <c r="G26" s="116">
        <v>0</v>
      </c>
      <c r="H26" s="26">
        <v>0</v>
      </c>
      <c r="I26" s="116">
        <v>0</v>
      </c>
      <c r="J26" s="295" t="e">
        <f>SUM(I26/F26*100)</f>
        <v>#DIV/0!</v>
      </c>
      <c r="K26" s="291" t="e">
        <f t="shared" si="8"/>
        <v>#DIV/0!</v>
      </c>
    </row>
    <row r="27" spans="1:14" ht="51.75">
      <c r="A27" s="236"/>
      <c r="B27" s="237">
        <v>65</v>
      </c>
      <c r="C27" s="238"/>
      <c r="D27" s="239"/>
      <c r="E27" s="221" t="s">
        <v>37</v>
      </c>
      <c r="F27" s="222">
        <f>SUM(F28)</f>
        <v>5170.2700000000004</v>
      </c>
      <c r="G27" s="222">
        <f t="shared" ref="G27:I27" si="11">SUM(G28)</f>
        <v>9000</v>
      </c>
      <c r="H27" s="162">
        <v>0</v>
      </c>
      <c r="I27" s="222">
        <f t="shared" si="11"/>
        <v>3747.61</v>
      </c>
      <c r="J27" s="293">
        <f t="shared" ref="J27:J46" si="12">SUM(I27/F27*100)</f>
        <v>72.483835467006557</v>
      </c>
      <c r="K27" s="291">
        <f t="shared" si="8"/>
        <v>41.640111111111111</v>
      </c>
    </row>
    <row r="28" spans="1:14">
      <c r="A28" s="228"/>
      <c r="B28" s="229"/>
      <c r="C28" s="149">
        <v>652</v>
      </c>
      <c r="D28" s="230"/>
      <c r="E28" s="225" t="s">
        <v>38</v>
      </c>
      <c r="F28" s="24">
        <f>SUM(F29)</f>
        <v>5170.2700000000004</v>
      </c>
      <c r="G28" s="24">
        <f t="shared" ref="G28:I28" si="13">SUM(G29)</f>
        <v>9000</v>
      </c>
      <c r="H28" s="26">
        <v>0</v>
      </c>
      <c r="I28" s="24">
        <f t="shared" si="13"/>
        <v>3747.61</v>
      </c>
      <c r="J28" s="294">
        <f t="shared" si="12"/>
        <v>72.483835467006557</v>
      </c>
      <c r="K28" s="291">
        <f t="shared" si="8"/>
        <v>41.640111111111111</v>
      </c>
      <c r="N28" s="184"/>
    </row>
    <row r="29" spans="1:14">
      <c r="A29" s="184"/>
      <c r="B29" s="192"/>
      <c r="C29" s="195"/>
      <c r="D29" s="226">
        <v>6526</v>
      </c>
      <c r="E29" s="227" t="s">
        <v>39</v>
      </c>
      <c r="F29" s="26">
        <v>5170.2700000000004</v>
      </c>
      <c r="G29" s="26">
        <v>9000</v>
      </c>
      <c r="H29" s="26">
        <v>0</v>
      </c>
      <c r="I29" s="296">
        <v>3747.61</v>
      </c>
      <c r="J29" s="297">
        <f t="shared" si="12"/>
        <v>72.483835467006557</v>
      </c>
      <c r="K29" s="291">
        <f t="shared" si="8"/>
        <v>41.640111111111111</v>
      </c>
      <c r="N29" s="184"/>
    </row>
    <row r="30" spans="1:14" ht="51.75">
      <c r="A30" s="236"/>
      <c r="B30" s="236">
        <v>66</v>
      </c>
      <c r="C30" s="219"/>
      <c r="D30" s="239"/>
      <c r="E30" s="221" t="s">
        <v>40</v>
      </c>
      <c r="F30" s="222">
        <f>SUM(F31+F33)</f>
        <v>7874.34</v>
      </c>
      <c r="G30" s="222">
        <f t="shared" ref="G30:I30" si="14">SUM(G31+G33)</f>
        <v>12500</v>
      </c>
      <c r="H30" s="222">
        <f t="shared" si="14"/>
        <v>0</v>
      </c>
      <c r="I30" s="222">
        <f t="shared" si="14"/>
        <v>9198.0400000000009</v>
      </c>
      <c r="J30" s="299">
        <f t="shared" si="12"/>
        <v>116.81029775193859</v>
      </c>
      <c r="K30" s="291">
        <f t="shared" si="8"/>
        <v>73.584320000000005</v>
      </c>
    </row>
    <row r="31" spans="1:14" ht="26.25">
      <c r="A31" s="240"/>
      <c r="B31" s="240"/>
      <c r="C31" s="79">
        <v>661</v>
      </c>
      <c r="D31" s="230">
        <v>661</v>
      </c>
      <c r="E31" s="225" t="s">
        <v>41</v>
      </c>
      <c r="F31" s="24">
        <f>SUM(F32)</f>
        <v>3934.34</v>
      </c>
      <c r="G31" s="24">
        <f t="shared" ref="G31:H31" si="15">SUM(G32)</f>
        <v>9000</v>
      </c>
      <c r="H31" s="24">
        <f t="shared" si="15"/>
        <v>0</v>
      </c>
      <c r="I31" s="24">
        <f t="shared" ref="I31" si="16">SUM(I32)</f>
        <v>4318.04</v>
      </c>
      <c r="J31" s="294">
        <f t="shared" si="12"/>
        <v>109.75258874423663</v>
      </c>
      <c r="K31" s="291">
        <f t="shared" si="8"/>
        <v>47.978222222222222</v>
      </c>
    </row>
    <row r="32" spans="1:14">
      <c r="A32" s="173"/>
      <c r="B32" s="173"/>
      <c r="C32" s="82"/>
      <c r="D32" s="226">
        <v>6615</v>
      </c>
      <c r="E32" s="227" t="s">
        <v>42</v>
      </c>
      <c r="F32" s="26">
        <v>3934.34</v>
      </c>
      <c r="G32" s="26">
        <v>9000</v>
      </c>
      <c r="H32" s="26">
        <v>0</v>
      </c>
      <c r="I32" s="300">
        <v>4318.04</v>
      </c>
      <c r="J32" s="297">
        <f t="shared" si="12"/>
        <v>109.75258874423663</v>
      </c>
      <c r="K32" s="291">
        <f t="shared" si="8"/>
        <v>47.978222222222222</v>
      </c>
    </row>
    <row r="33" spans="1:11" ht="39">
      <c r="A33" s="241"/>
      <c r="B33" s="242"/>
      <c r="C33" s="242">
        <v>663</v>
      </c>
      <c r="D33" s="243"/>
      <c r="E33" s="244" t="s">
        <v>43</v>
      </c>
      <c r="F33" s="245">
        <f>SUM(F34+F35)</f>
        <v>3940</v>
      </c>
      <c r="G33" s="245">
        <f t="shared" ref="G33:I33" si="17">SUM(G34+G35)</f>
        <v>3500</v>
      </c>
      <c r="H33" s="245">
        <f t="shared" si="17"/>
        <v>0</v>
      </c>
      <c r="I33" s="245">
        <f t="shared" si="17"/>
        <v>4880</v>
      </c>
      <c r="J33" s="294">
        <f t="shared" si="12"/>
        <v>123.85786802030456</v>
      </c>
      <c r="K33" s="291">
        <f t="shared" si="8"/>
        <v>139.42857142857144</v>
      </c>
    </row>
    <row r="34" spans="1:11">
      <c r="B34" s="123"/>
      <c r="C34" s="123"/>
      <c r="D34" s="123">
        <v>6631</v>
      </c>
      <c r="E34" s="246" t="s">
        <v>44</v>
      </c>
      <c r="F34" s="116">
        <v>3940</v>
      </c>
      <c r="G34" s="116">
        <v>3500</v>
      </c>
      <c r="H34" s="26">
        <v>0</v>
      </c>
      <c r="I34" s="116">
        <v>4880</v>
      </c>
      <c r="J34" s="297">
        <f t="shared" si="12"/>
        <v>123.85786802030456</v>
      </c>
      <c r="K34" s="291">
        <f t="shared" si="8"/>
        <v>139.42857142857144</v>
      </c>
    </row>
    <row r="35" spans="1:11">
      <c r="A35" s="247"/>
      <c r="B35" s="123"/>
      <c r="C35" s="123"/>
      <c r="D35" s="248">
        <v>6632</v>
      </c>
      <c r="E35" s="246" t="s">
        <v>45</v>
      </c>
      <c r="F35" s="116">
        <v>0</v>
      </c>
      <c r="G35" s="116">
        <v>0</v>
      </c>
      <c r="H35" s="26">
        <v>0</v>
      </c>
      <c r="I35" s="116">
        <v>0</v>
      </c>
      <c r="J35" s="295" t="e">
        <f t="shared" si="12"/>
        <v>#DIV/0!</v>
      </c>
      <c r="K35" s="291" t="e">
        <f t="shared" si="8"/>
        <v>#DIV/0!</v>
      </c>
    </row>
    <row r="36" spans="1:11" ht="41.45" customHeight="1">
      <c r="A36" s="249"/>
      <c r="B36" s="250">
        <v>67</v>
      </c>
      <c r="C36" s="250"/>
      <c r="D36" s="250"/>
      <c r="E36" s="251" t="s">
        <v>46</v>
      </c>
      <c r="F36" s="252">
        <f>SUM(F37)</f>
        <v>52620.42</v>
      </c>
      <c r="G36" s="252">
        <f t="shared" ref="G36:I36" si="18">SUM(G37)</f>
        <v>111208</v>
      </c>
      <c r="H36" s="252">
        <f t="shared" si="18"/>
        <v>0</v>
      </c>
      <c r="I36" s="252">
        <f t="shared" si="18"/>
        <v>67755.739999999991</v>
      </c>
      <c r="J36" s="299">
        <f t="shared" si="12"/>
        <v>128.76320637501561</v>
      </c>
      <c r="K36" s="291">
        <f t="shared" ref="K36:K46" si="19">SUM(I36/G36*100)</f>
        <v>60.927037623192568</v>
      </c>
    </row>
    <row r="37" spans="1:11" ht="38.25">
      <c r="A37" s="253"/>
      <c r="B37" s="254"/>
      <c r="C37" s="255">
        <v>671</v>
      </c>
      <c r="D37" s="255"/>
      <c r="E37" s="28" t="s">
        <v>47</v>
      </c>
      <c r="F37" s="256">
        <f>SUM(F38+F39)</f>
        <v>52620.42</v>
      </c>
      <c r="G37" s="256">
        <f>SUM(G38+G39)</f>
        <v>111208</v>
      </c>
      <c r="H37" s="26">
        <v>0</v>
      </c>
      <c r="I37" s="256">
        <f t="shared" ref="I37" si="20">SUM(I38+I39)</f>
        <v>67755.739999999991</v>
      </c>
      <c r="J37" s="294">
        <f t="shared" si="12"/>
        <v>128.76320637501561</v>
      </c>
      <c r="K37" s="291">
        <f t="shared" si="19"/>
        <v>60.927037623192568</v>
      </c>
    </row>
    <row r="38" spans="1:11" ht="25.5">
      <c r="A38" s="5"/>
      <c r="B38" s="158"/>
      <c r="C38" s="158"/>
      <c r="D38" s="9">
        <v>6711</v>
      </c>
      <c r="E38" s="27" t="s">
        <v>48</v>
      </c>
      <c r="F38" s="193">
        <v>46409.34</v>
      </c>
      <c r="G38" s="193">
        <v>111208</v>
      </c>
      <c r="H38" s="26">
        <v>0</v>
      </c>
      <c r="I38" s="301">
        <v>58019.49</v>
      </c>
      <c r="J38" s="297">
        <f t="shared" si="12"/>
        <v>125.01683928278231</v>
      </c>
      <c r="K38" s="291">
        <f t="shared" si="19"/>
        <v>52.172046975037766</v>
      </c>
    </row>
    <row r="39" spans="1:11" ht="25.5">
      <c r="A39" s="5"/>
      <c r="B39" s="158"/>
      <c r="C39" s="158"/>
      <c r="D39" s="9">
        <v>6712</v>
      </c>
      <c r="E39" s="27" t="s">
        <v>49</v>
      </c>
      <c r="F39" s="116">
        <v>6211.08</v>
      </c>
      <c r="G39" s="116"/>
      <c r="H39" s="26">
        <v>0</v>
      </c>
      <c r="I39" s="116">
        <v>9736.25</v>
      </c>
      <c r="J39" s="295">
        <f t="shared" si="12"/>
        <v>156.75615190916878</v>
      </c>
      <c r="K39" s="291" t="e">
        <f t="shared" si="19"/>
        <v>#DIV/0!</v>
      </c>
    </row>
    <row r="40" spans="1:11" ht="25.5">
      <c r="A40" s="257">
        <v>7</v>
      </c>
      <c r="B40" s="258"/>
      <c r="C40" s="258"/>
      <c r="D40" s="258"/>
      <c r="E40" s="15" t="s">
        <v>50</v>
      </c>
      <c r="F40" s="187">
        <f>SUM(F42)</f>
        <v>201</v>
      </c>
      <c r="G40" s="187">
        <f t="shared" ref="G40:I40" si="21">SUM(G42)</f>
        <v>600</v>
      </c>
      <c r="H40" s="187">
        <f t="shared" si="21"/>
        <v>0</v>
      </c>
      <c r="I40" s="187">
        <f t="shared" si="21"/>
        <v>0</v>
      </c>
      <c r="J40" s="292">
        <f t="shared" si="12"/>
        <v>0</v>
      </c>
      <c r="K40" s="291">
        <f t="shared" si="19"/>
        <v>0</v>
      </c>
    </row>
    <row r="41" spans="1:11" ht="25.5">
      <c r="A41" s="200"/>
      <c r="B41" s="259">
        <v>72</v>
      </c>
      <c r="C41" s="37"/>
      <c r="D41" s="259"/>
      <c r="E41" s="260" t="s">
        <v>51</v>
      </c>
      <c r="F41" s="261">
        <f>SUM(F42)</f>
        <v>201</v>
      </c>
      <c r="G41" s="261">
        <f t="shared" ref="G41" si="22">SUM(G42)</f>
        <v>600</v>
      </c>
      <c r="H41" s="26">
        <v>0</v>
      </c>
      <c r="I41" s="261">
        <f>SUM(I42)</f>
        <v>0</v>
      </c>
      <c r="J41" s="299">
        <f t="shared" si="12"/>
        <v>0</v>
      </c>
      <c r="K41" s="291">
        <f t="shared" si="19"/>
        <v>0</v>
      </c>
    </row>
    <row r="42" spans="1:11" ht="15.75" customHeight="1">
      <c r="A42" s="194"/>
      <c r="B42" s="194"/>
      <c r="C42" s="223">
        <v>721</v>
      </c>
      <c r="D42" s="262"/>
      <c r="E42" s="263" t="s">
        <v>52</v>
      </c>
      <c r="F42" s="24">
        <f>SUM(F43)</f>
        <v>201</v>
      </c>
      <c r="G42" s="24">
        <f>SUM(G43)</f>
        <v>600</v>
      </c>
      <c r="H42" s="26">
        <v>0</v>
      </c>
      <c r="I42" s="24">
        <f>SUM(I43)</f>
        <v>0</v>
      </c>
      <c r="J42" s="294">
        <f t="shared" si="12"/>
        <v>0</v>
      </c>
      <c r="K42" s="291">
        <f t="shared" si="19"/>
        <v>0</v>
      </c>
    </row>
    <row r="43" spans="1:11" ht="15.75" customHeight="1">
      <c r="A43" s="159"/>
      <c r="B43" s="173"/>
      <c r="C43" s="173"/>
      <c r="D43" s="226">
        <v>7211</v>
      </c>
      <c r="E43" s="227" t="s">
        <v>53</v>
      </c>
      <c r="F43" s="26">
        <v>201</v>
      </c>
      <c r="G43" s="26">
        <v>600</v>
      </c>
      <c r="H43" s="26">
        <v>0</v>
      </c>
      <c r="I43" s="364">
        <v>0</v>
      </c>
      <c r="J43" s="297">
        <f>SUM(I44/F43*100)</f>
        <v>0</v>
      </c>
      <c r="K43" s="291">
        <f>SUM(I44/G43*100)</f>
        <v>0</v>
      </c>
    </row>
    <row r="44" spans="1:11">
      <c r="A44" s="184"/>
      <c r="B44" s="184"/>
      <c r="C44" s="184"/>
      <c r="D44" s="226" t="s">
        <v>54</v>
      </c>
      <c r="E44" s="227"/>
      <c r="F44" s="29"/>
      <c r="G44" s="29"/>
      <c r="H44" s="29"/>
      <c r="I44" s="296"/>
      <c r="J44" s="295" t="e">
        <f>SUM(#REF!/F44*100)</f>
        <v>#REF!</v>
      </c>
      <c r="K44" s="291" t="e">
        <f>SUM(#REF!/G44*100)</f>
        <v>#REF!</v>
      </c>
    </row>
    <row r="45" spans="1:11">
      <c r="A45" s="184"/>
      <c r="B45" s="184"/>
      <c r="C45" s="184"/>
      <c r="D45" s="226"/>
      <c r="E45" s="227"/>
      <c r="F45" s="29"/>
      <c r="G45" s="29"/>
      <c r="H45" s="29"/>
      <c r="I45" s="302"/>
      <c r="J45" s="295" t="e">
        <f t="shared" si="12"/>
        <v>#DIV/0!</v>
      </c>
      <c r="K45" s="291" t="e">
        <f t="shared" si="19"/>
        <v>#DIV/0!</v>
      </c>
    </row>
    <row r="46" spans="1:11">
      <c r="A46" s="184"/>
      <c r="B46" s="192"/>
      <c r="C46" s="195"/>
      <c r="D46" s="226"/>
      <c r="E46" s="227"/>
      <c r="F46" s="29"/>
      <c r="G46" s="29"/>
      <c r="H46" s="29"/>
      <c r="I46" s="302"/>
      <c r="J46" s="295" t="e">
        <f t="shared" si="12"/>
        <v>#DIV/0!</v>
      </c>
      <c r="K46" s="291" t="e">
        <f t="shared" si="19"/>
        <v>#DIV/0!</v>
      </c>
    </row>
    <row r="47" spans="1:11" ht="38.25">
      <c r="A47" s="174"/>
      <c r="B47" s="264"/>
      <c r="C47" s="265"/>
      <c r="D47" s="266"/>
      <c r="E47" s="267" t="s">
        <v>20</v>
      </c>
      <c r="F47" s="5" t="s">
        <v>247</v>
      </c>
      <c r="G47" s="5" t="s">
        <v>255</v>
      </c>
      <c r="H47" s="5" t="s">
        <v>256</v>
      </c>
      <c r="I47" s="206" t="s">
        <v>257</v>
      </c>
      <c r="J47" s="287" t="s">
        <v>21</v>
      </c>
      <c r="K47" s="287" t="s">
        <v>55</v>
      </c>
    </row>
    <row r="48" spans="1:11">
      <c r="A48" s="268"/>
      <c r="B48" s="268"/>
      <c r="C48" s="269"/>
      <c r="D48" s="270"/>
      <c r="E48" s="271">
        <v>1</v>
      </c>
      <c r="F48" s="272">
        <v>2</v>
      </c>
      <c r="G48" s="272">
        <v>3</v>
      </c>
      <c r="H48" s="272">
        <v>4</v>
      </c>
      <c r="I48" s="272">
        <v>5</v>
      </c>
      <c r="J48" s="289">
        <v>6</v>
      </c>
      <c r="K48" s="289">
        <v>7</v>
      </c>
    </row>
    <row r="49" spans="1:11">
      <c r="A49" s="273"/>
      <c r="B49" s="274"/>
      <c r="C49" s="275"/>
      <c r="D49" s="276"/>
      <c r="E49" s="277" t="s">
        <v>56</v>
      </c>
      <c r="F49" s="14">
        <f>SUM(F50+F108)</f>
        <v>793075.79</v>
      </c>
      <c r="G49" s="14">
        <f>SUM(G50+G108)</f>
        <v>1851604</v>
      </c>
      <c r="H49" s="14">
        <f>SUM(H50+H108)</f>
        <v>0</v>
      </c>
      <c r="I49" s="14">
        <f>SUM(I50+I108)</f>
        <v>1017574.6600000001</v>
      </c>
      <c r="J49" s="303">
        <f t="shared" ref="J49:J58" si="23">SUM(I49/F49*100)</f>
        <v>128.30736643719766</v>
      </c>
      <c r="K49" s="304">
        <f>SUM(I49/G49*100)</f>
        <v>54.956387002836472</v>
      </c>
    </row>
    <row r="50" spans="1:11">
      <c r="A50" s="179">
        <v>3</v>
      </c>
      <c r="B50" s="278"/>
      <c r="C50" s="279"/>
      <c r="D50" s="280"/>
      <c r="E50" s="281" t="s">
        <v>57</v>
      </c>
      <c r="F50" s="16">
        <f>SUM(F51+F62+F95+F101+F104)</f>
        <v>785390.27</v>
      </c>
      <c r="G50" s="16">
        <f>SUM(G51+G62+G95+G101+G104)</f>
        <v>1825566</v>
      </c>
      <c r="H50" s="16">
        <f>SUM(H51+H62+H95+H101+H104)</f>
        <v>0</v>
      </c>
      <c r="I50" s="16">
        <f>SUM(I51+I62+I95+I101+I104)</f>
        <v>1007010.5200000001</v>
      </c>
      <c r="J50" s="303">
        <f t="shared" si="23"/>
        <v>128.21785021604612</v>
      </c>
      <c r="K50" s="304">
        <f t="shared" ref="K50:K71" si="24">SUM(I50/G50*100)</f>
        <v>55.161550992952336</v>
      </c>
    </row>
    <row r="51" spans="1:11">
      <c r="A51" s="282"/>
      <c r="B51" s="282">
        <v>31</v>
      </c>
      <c r="C51" s="282"/>
      <c r="D51" s="282"/>
      <c r="E51" s="283" t="s">
        <v>58</v>
      </c>
      <c r="F51" s="284">
        <f>SUM(F52+F56+F58)</f>
        <v>613077.88</v>
      </c>
      <c r="G51" s="284">
        <f t="shared" ref="G51:I51" si="25">SUM(G52+G56+G58)</f>
        <v>1540375</v>
      </c>
      <c r="H51" s="284">
        <f t="shared" si="25"/>
        <v>0</v>
      </c>
      <c r="I51" s="284">
        <f t="shared" si="25"/>
        <v>786744.69000000006</v>
      </c>
      <c r="J51" s="299">
        <f t="shared" si="23"/>
        <v>128.32703897260166</v>
      </c>
      <c r="K51" s="304">
        <f t="shared" si="24"/>
        <v>51.074880467418652</v>
      </c>
    </row>
    <row r="52" spans="1:11">
      <c r="A52" s="242"/>
      <c r="B52" s="242"/>
      <c r="C52" s="242">
        <v>311</v>
      </c>
      <c r="D52" s="242"/>
      <c r="E52" s="285" t="s">
        <v>59</v>
      </c>
      <c r="F52" s="245">
        <f>SUM(F53:F55)</f>
        <v>503627.28</v>
      </c>
      <c r="G52" s="245">
        <f t="shared" ref="G52:I52" si="26">SUM(G53:G55)</f>
        <v>1275000</v>
      </c>
      <c r="H52" s="245">
        <f t="shared" si="26"/>
        <v>0</v>
      </c>
      <c r="I52" s="245">
        <f t="shared" si="26"/>
        <v>656756.06000000006</v>
      </c>
      <c r="J52" s="294">
        <f t="shared" si="23"/>
        <v>130.40517979883853</v>
      </c>
      <c r="K52" s="304">
        <f t="shared" si="24"/>
        <v>51.510279215686282</v>
      </c>
    </row>
    <row r="53" spans="1:11">
      <c r="A53" s="123"/>
      <c r="B53" s="123"/>
      <c r="C53" s="123"/>
      <c r="D53" s="123">
        <v>3111</v>
      </c>
      <c r="E53" s="286" t="s">
        <v>60</v>
      </c>
      <c r="F53" s="116">
        <v>503627.28</v>
      </c>
      <c r="G53" s="116">
        <v>1275000</v>
      </c>
      <c r="H53" s="116">
        <v>0</v>
      </c>
      <c r="I53" s="116">
        <v>656756.06000000006</v>
      </c>
      <c r="J53" s="297">
        <f t="shared" si="23"/>
        <v>130.40517979883853</v>
      </c>
      <c r="K53" s="304">
        <f t="shared" si="24"/>
        <v>51.510279215686282</v>
      </c>
    </row>
    <row r="54" spans="1:11">
      <c r="A54" s="123"/>
      <c r="B54" s="123"/>
      <c r="C54" s="123"/>
      <c r="D54" s="123">
        <v>3113</v>
      </c>
      <c r="E54" s="286" t="s">
        <v>61</v>
      </c>
      <c r="F54" s="116">
        <v>0</v>
      </c>
      <c r="G54" s="116">
        <v>0</v>
      </c>
      <c r="H54" s="116">
        <v>0</v>
      </c>
      <c r="I54" s="116">
        <v>0</v>
      </c>
      <c r="J54" s="295" t="e">
        <f t="shared" si="23"/>
        <v>#DIV/0!</v>
      </c>
      <c r="K54" s="304" t="e">
        <f t="shared" si="24"/>
        <v>#DIV/0!</v>
      </c>
    </row>
    <row r="55" spans="1:11">
      <c r="A55" s="123"/>
      <c r="B55" s="123"/>
      <c r="C55" s="123"/>
      <c r="D55" s="123">
        <v>3114</v>
      </c>
      <c r="E55" s="286" t="s">
        <v>62</v>
      </c>
      <c r="F55" s="116">
        <v>0</v>
      </c>
      <c r="G55" s="116">
        <v>0</v>
      </c>
      <c r="H55" s="116">
        <v>0</v>
      </c>
      <c r="I55" s="116">
        <v>0</v>
      </c>
      <c r="J55" s="295" t="e">
        <f t="shared" si="23"/>
        <v>#DIV/0!</v>
      </c>
      <c r="K55" s="304" t="e">
        <f t="shared" si="24"/>
        <v>#DIV/0!</v>
      </c>
    </row>
    <row r="56" spans="1:11">
      <c r="A56" s="242"/>
      <c r="B56" s="242"/>
      <c r="C56" s="242">
        <v>312</v>
      </c>
      <c r="D56" s="242"/>
      <c r="E56" s="285" t="s">
        <v>63</v>
      </c>
      <c r="F56" s="245">
        <f>SUM(F57)</f>
        <v>25786.48</v>
      </c>
      <c r="G56" s="245">
        <f t="shared" ref="G56:I56" si="27">SUM(G57)</f>
        <v>55000</v>
      </c>
      <c r="H56" s="245">
        <f t="shared" si="27"/>
        <v>0</v>
      </c>
      <c r="I56" s="245">
        <f t="shared" si="27"/>
        <v>21020.880000000001</v>
      </c>
      <c r="J56" s="294">
        <f t="shared" si="23"/>
        <v>81.518997552205647</v>
      </c>
      <c r="K56" s="304">
        <f t="shared" si="24"/>
        <v>38.219781818181822</v>
      </c>
    </row>
    <row r="57" spans="1:11">
      <c r="A57" s="123"/>
      <c r="B57" s="123"/>
      <c r="C57" s="123"/>
      <c r="D57" s="123">
        <v>3121</v>
      </c>
      <c r="E57" s="286" t="s">
        <v>63</v>
      </c>
      <c r="F57" s="116">
        <v>25786.48</v>
      </c>
      <c r="G57" s="116">
        <v>55000</v>
      </c>
      <c r="H57" s="116">
        <v>0</v>
      </c>
      <c r="I57" s="116">
        <v>21020.880000000001</v>
      </c>
      <c r="J57" s="297">
        <f t="shared" si="23"/>
        <v>81.518997552205647</v>
      </c>
      <c r="K57" s="304">
        <f t="shared" si="24"/>
        <v>38.219781818181822</v>
      </c>
    </row>
    <row r="58" spans="1:11">
      <c r="A58" s="242"/>
      <c r="B58" s="242"/>
      <c r="C58" s="242">
        <v>313</v>
      </c>
      <c r="D58" s="242"/>
      <c r="E58" s="285" t="s">
        <v>64</v>
      </c>
      <c r="F58" s="245">
        <f>SUM(F59+F60+F61)</f>
        <v>83664.12</v>
      </c>
      <c r="G58" s="245">
        <f>SUM(G59+G60+G61)</f>
        <v>210375</v>
      </c>
      <c r="H58" s="116">
        <v>0</v>
      </c>
      <c r="I58" s="245">
        <f>SUM(I59+I60+I61)</f>
        <v>108967.75</v>
      </c>
      <c r="J58" s="294">
        <f t="shared" si="23"/>
        <v>130.24430305368656</v>
      </c>
      <c r="K58" s="304">
        <f t="shared" si="24"/>
        <v>51.796910279263223</v>
      </c>
    </row>
    <row r="59" spans="1:11">
      <c r="A59" s="242"/>
      <c r="B59" s="242"/>
      <c r="C59" s="242"/>
      <c r="D59" s="242">
        <v>3131</v>
      </c>
      <c r="E59" s="285" t="s">
        <v>65</v>
      </c>
      <c r="F59" s="245">
        <v>0</v>
      </c>
      <c r="G59" s="116">
        <v>0</v>
      </c>
      <c r="H59" s="116">
        <v>0</v>
      </c>
      <c r="I59" s="245"/>
      <c r="J59" s="242"/>
      <c r="K59" s="304" t="e">
        <f t="shared" si="24"/>
        <v>#DIV/0!</v>
      </c>
    </row>
    <row r="60" spans="1:11">
      <c r="A60" s="123"/>
      <c r="B60" s="123"/>
      <c r="C60" s="123"/>
      <c r="D60" s="123">
        <v>3132</v>
      </c>
      <c r="E60" s="286" t="s">
        <v>66</v>
      </c>
      <c r="F60" s="116">
        <v>83664.12</v>
      </c>
      <c r="G60" s="116">
        <v>210375</v>
      </c>
      <c r="H60" s="116">
        <v>0</v>
      </c>
      <c r="I60" s="116">
        <v>108967.75</v>
      </c>
      <c r="J60" s="297">
        <f t="shared" ref="J60:J123" si="28">SUM(I60/F60*100)</f>
        <v>130.24430305368656</v>
      </c>
      <c r="K60" s="304">
        <f t="shared" si="24"/>
        <v>51.796910279263223</v>
      </c>
    </row>
    <row r="61" spans="1:11" ht="26.25">
      <c r="A61" s="123"/>
      <c r="B61" s="123"/>
      <c r="C61" s="123"/>
      <c r="D61" s="123">
        <v>3133</v>
      </c>
      <c r="E61" s="286" t="s">
        <v>67</v>
      </c>
      <c r="F61" s="116"/>
      <c r="G61" s="116">
        <v>0</v>
      </c>
      <c r="H61" s="116">
        <v>0</v>
      </c>
      <c r="I61" s="116">
        <v>0</v>
      </c>
      <c r="J61" s="295" t="e">
        <f t="shared" si="28"/>
        <v>#DIV/0!</v>
      </c>
      <c r="K61" s="304" t="e">
        <f t="shared" si="24"/>
        <v>#DIV/0!</v>
      </c>
    </row>
    <row r="62" spans="1:11">
      <c r="A62" s="282"/>
      <c r="B62" s="282">
        <v>32</v>
      </c>
      <c r="C62" s="282"/>
      <c r="D62" s="282"/>
      <c r="E62" s="283" t="s">
        <v>68</v>
      </c>
      <c r="F62" s="284">
        <f>SUM(F63+F68+F75+F85+F87)</f>
        <v>171948.74000000002</v>
      </c>
      <c r="G62" s="284">
        <f>SUM(G63+G68+G75+G85+G87)</f>
        <v>284070</v>
      </c>
      <c r="H62" s="116">
        <v>0</v>
      </c>
      <c r="I62" s="284">
        <f>SUM(I63+I68+I75+I85+I87)</f>
        <v>219812.90999999997</v>
      </c>
      <c r="J62" s="299">
        <f t="shared" si="28"/>
        <v>127.83630167920973</v>
      </c>
      <c r="K62" s="304">
        <f t="shared" si="24"/>
        <v>77.379839476185438</v>
      </c>
    </row>
    <row r="63" spans="1:11">
      <c r="A63" s="242"/>
      <c r="B63" s="242"/>
      <c r="C63" s="242">
        <v>321</v>
      </c>
      <c r="D63" s="242"/>
      <c r="E63" s="285" t="s">
        <v>69</v>
      </c>
      <c r="F63" s="245">
        <f>SUM(F64:F67)</f>
        <v>38231.65</v>
      </c>
      <c r="G63" s="245">
        <f t="shared" ref="G63:I63" si="29">SUM(G64:G67)</f>
        <v>81500</v>
      </c>
      <c r="H63" s="116">
        <v>0</v>
      </c>
      <c r="I63" s="245">
        <f t="shared" si="29"/>
        <v>99322.26</v>
      </c>
      <c r="J63" s="294">
        <f t="shared" si="28"/>
        <v>259.79067081854953</v>
      </c>
      <c r="K63" s="304">
        <f t="shared" si="24"/>
        <v>121.86780368098158</v>
      </c>
    </row>
    <row r="64" spans="1:11">
      <c r="A64" s="123"/>
      <c r="B64" s="123"/>
      <c r="C64" s="123"/>
      <c r="D64" s="123">
        <v>3211</v>
      </c>
      <c r="E64" s="286" t="s">
        <v>70</v>
      </c>
      <c r="F64" s="116">
        <v>3429.05</v>
      </c>
      <c r="G64" s="116">
        <v>3000</v>
      </c>
      <c r="H64" s="116">
        <v>0</v>
      </c>
      <c r="I64" s="116">
        <v>3424.78</v>
      </c>
      <c r="J64" s="297">
        <f t="shared" si="28"/>
        <v>99.875475714848136</v>
      </c>
      <c r="K64" s="304">
        <f t="shared" si="24"/>
        <v>114.15933333333335</v>
      </c>
    </row>
    <row r="65" spans="1:11" ht="26.25">
      <c r="A65" s="123"/>
      <c r="B65" s="123"/>
      <c r="C65" s="123"/>
      <c r="D65" s="123">
        <v>3212</v>
      </c>
      <c r="E65" s="286" t="s">
        <v>71</v>
      </c>
      <c r="F65" s="116">
        <v>5014.83</v>
      </c>
      <c r="G65" s="116">
        <v>7000</v>
      </c>
      <c r="H65" s="116">
        <v>0</v>
      </c>
      <c r="I65" s="116">
        <v>7004.28</v>
      </c>
      <c r="J65" s="297">
        <f t="shared" si="28"/>
        <v>139.67133482092115</v>
      </c>
      <c r="K65" s="304">
        <f t="shared" si="24"/>
        <v>100.06114285714285</v>
      </c>
    </row>
    <row r="66" spans="1:11">
      <c r="A66" s="123"/>
      <c r="B66" s="123"/>
      <c r="C66" s="123"/>
      <c r="D66" s="123">
        <v>3213</v>
      </c>
      <c r="E66" s="286" t="s">
        <v>72</v>
      </c>
      <c r="F66" s="123">
        <v>29787.77</v>
      </c>
      <c r="G66" s="116">
        <v>71500</v>
      </c>
      <c r="H66" s="116">
        <v>0</v>
      </c>
      <c r="I66" s="116">
        <v>88893.2</v>
      </c>
      <c r="J66" s="297">
        <f t="shared" si="28"/>
        <v>298.42180196772028</v>
      </c>
      <c r="K66" s="304">
        <f t="shared" si="24"/>
        <v>124.32615384615384</v>
      </c>
    </row>
    <row r="67" spans="1:11">
      <c r="A67" s="123"/>
      <c r="B67" s="123"/>
      <c r="C67" s="123"/>
      <c r="D67" s="123">
        <v>3214</v>
      </c>
      <c r="E67" s="286" t="s">
        <v>73</v>
      </c>
      <c r="F67" s="116"/>
      <c r="G67" s="116"/>
      <c r="H67" s="116">
        <v>0</v>
      </c>
      <c r="I67" s="64">
        <v>0</v>
      </c>
      <c r="J67" s="297" t="e">
        <f t="shared" si="28"/>
        <v>#DIV/0!</v>
      </c>
      <c r="K67" s="304" t="e">
        <f t="shared" si="24"/>
        <v>#DIV/0!</v>
      </c>
    </row>
    <row r="68" spans="1:11">
      <c r="A68" s="242"/>
      <c r="B68" s="242"/>
      <c r="C68" s="242">
        <v>322</v>
      </c>
      <c r="D68" s="242"/>
      <c r="E68" s="285" t="s">
        <v>74</v>
      </c>
      <c r="F68" s="245">
        <f>SUM(F69:F74)</f>
        <v>28982.039999999997</v>
      </c>
      <c r="G68" s="245">
        <f t="shared" ref="G68:I68" si="30">SUM(G69:G74)</f>
        <v>41100</v>
      </c>
      <c r="H68" s="116">
        <v>0</v>
      </c>
      <c r="I68" s="245">
        <f t="shared" si="30"/>
        <v>31941.449999999997</v>
      </c>
      <c r="J68" s="294">
        <f t="shared" si="28"/>
        <v>110.21118596206479</v>
      </c>
      <c r="K68" s="304">
        <f t="shared" si="24"/>
        <v>77.716423357664226</v>
      </c>
    </row>
    <row r="69" spans="1:11">
      <c r="A69" s="123"/>
      <c r="B69" s="123"/>
      <c r="C69" s="123"/>
      <c r="D69" s="123">
        <v>3221</v>
      </c>
      <c r="E69" s="286" t="s">
        <v>75</v>
      </c>
      <c r="F69" s="116">
        <v>7250.2</v>
      </c>
      <c r="G69" s="116">
        <v>10000</v>
      </c>
      <c r="H69" s="116">
        <v>0</v>
      </c>
      <c r="I69" s="116">
        <v>8206.44</v>
      </c>
      <c r="J69" s="297"/>
      <c r="K69" s="304">
        <f t="shared" si="24"/>
        <v>82.064400000000006</v>
      </c>
    </row>
    <row r="70" spans="1:11">
      <c r="A70" s="123"/>
      <c r="B70" s="123"/>
      <c r="C70" s="123"/>
      <c r="D70" s="123">
        <v>3222</v>
      </c>
      <c r="E70" s="286" t="s">
        <v>76</v>
      </c>
      <c r="F70" s="116">
        <v>1016.45</v>
      </c>
      <c r="G70" s="116"/>
      <c r="H70" s="116">
        <v>0</v>
      </c>
      <c r="I70" s="116">
        <v>526.82000000000005</v>
      </c>
      <c r="J70" s="297">
        <f t="shared" si="28"/>
        <v>51.829406266909338</v>
      </c>
      <c r="K70" s="304" t="e">
        <f t="shared" si="24"/>
        <v>#DIV/0!</v>
      </c>
    </row>
    <row r="71" spans="1:11">
      <c r="A71" s="123"/>
      <c r="B71" s="123"/>
      <c r="C71" s="123"/>
      <c r="D71" s="123">
        <v>3223</v>
      </c>
      <c r="E71" s="286" t="s">
        <v>77</v>
      </c>
      <c r="F71" s="116">
        <v>17824.060000000001</v>
      </c>
      <c r="G71" s="116">
        <v>23100</v>
      </c>
      <c r="H71" s="116">
        <v>0</v>
      </c>
      <c r="I71" s="116">
        <v>20513.12</v>
      </c>
      <c r="J71" s="297">
        <f t="shared" si="28"/>
        <v>115.08668619831843</v>
      </c>
      <c r="K71" s="304">
        <f t="shared" si="24"/>
        <v>88.801385281385279</v>
      </c>
    </row>
    <row r="72" spans="1:11" ht="26.25">
      <c r="A72" s="123"/>
      <c r="B72" s="123"/>
      <c r="C72" s="123"/>
      <c r="D72" s="123">
        <v>3224</v>
      </c>
      <c r="E72" s="286" t="s">
        <v>78</v>
      </c>
      <c r="F72" s="116">
        <v>2284.66</v>
      </c>
      <c r="G72" s="116">
        <v>8000</v>
      </c>
      <c r="H72" s="116">
        <v>0</v>
      </c>
      <c r="I72" s="116">
        <v>1992.42</v>
      </c>
      <c r="J72" s="297">
        <f t="shared" si="28"/>
        <v>87.208599966734667</v>
      </c>
      <c r="K72" s="304">
        <f t="shared" ref="K72:K87" si="31">SUM(I72/G72*100)</f>
        <v>24.905250000000002</v>
      </c>
    </row>
    <row r="73" spans="1:11">
      <c r="A73" s="123"/>
      <c r="B73" s="123"/>
      <c r="C73" s="123"/>
      <c r="D73" s="123">
        <v>3225</v>
      </c>
      <c r="E73" s="286" t="s">
        <v>79</v>
      </c>
      <c r="F73" s="64">
        <v>606.66999999999996</v>
      </c>
      <c r="G73" s="64">
        <v>0</v>
      </c>
      <c r="H73" s="116">
        <v>0</v>
      </c>
      <c r="I73" s="116">
        <v>621.65</v>
      </c>
      <c r="J73" s="377">
        <f t="shared" si="28"/>
        <v>102.46921720210329</v>
      </c>
      <c r="K73" s="304" t="e">
        <f t="shared" si="31"/>
        <v>#DIV/0!</v>
      </c>
    </row>
    <row r="74" spans="1:11" ht="26.25">
      <c r="A74" s="123"/>
      <c r="B74" s="123"/>
      <c r="C74" s="123"/>
      <c r="D74" s="123">
        <v>3227</v>
      </c>
      <c r="E74" s="286" t="s">
        <v>80</v>
      </c>
      <c r="F74" s="123"/>
      <c r="G74" s="64">
        <v>0</v>
      </c>
      <c r="H74" s="116">
        <v>0</v>
      </c>
      <c r="I74" s="64">
        <v>81</v>
      </c>
      <c r="J74" s="297" t="e">
        <f t="shared" si="28"/>
        <v>#DIV/0!</v>
      </c>
      <c r="K74" s="304" t="e">
        <f t="shared" si="31"/>
        <v>#DIV/0!</v>
      </c>
    </row>
    <row r="75" spans="1:11">
      <c r="A75" s="242"/>
      <c r="B75" s="242"/>
      <c r="C75" s="242">
        <v>323</v>
      </c>
      <c r="D75" s="242"/>
      <c r="E75" s="285" t="s">
        <v>81</v>
      </c>
      <c r="F75" s="245">
        <f>SUM(F76:F84)</f>
        <v>50650.1</v>
      </c>
      <c r="G75" s="245">
        <f t="shared" ref="G75:I75" si="32">SUM(G76:G84)</f>
        <v>66250</v>
      </c>
      <c r="H75" s="116">
        <v>0</v>
      </c>
      <c r="I75" s="245">
        <f t="shared" si="32"/>
        <v>49783.89</v>
      </c>
      <c r="J75" s="294">
        <f t="shared" si="28"/>
        <v>98.289815814776276</v>
      </c>
      <c r="K75" s="304">
        <f t="shared" si="31"/>
        <v>75.145494339622644</v>
      </c>
    </row>
    <row r="76" spans="1:11">
      <c r="A76" s="123"/>
      <c r="B76" s="123"/>
      <c r="C76" s="123"/>
      <c r="D76" s="123">
        <v>3231</v>
      </c>
      <c r="E76" s="286" t="s">
        <v>82</v>
      </c>
      <c r="F76" s="116">
        <v>9120.69</v>
      </c>
      <c r="G76" s="116">
        <v>17000</v>
      </c>
      <c r="H76" s="116">
        <v>0</v>
      </c>
      <c r="I76" s="116">
        <v>18140.439999999999</v>
      </c>
      <c r="J76" s="297">
        <f t="shared" si="28"/>
        <v>198.89328548607614</v>
      </c>
      <c r="K76" s="304">
        <f t="shared" si="31"/>
        <v>106.70847058823529</v>
      </c>
    </row>
    <row r="77" spans="1:11" ht="26.25">
      <c r="A77" s="123"/>
      <c r="B77" s="123"/>
      <c r="C77" s="123"/>
      <c r="D77" s="123">
        <v>3232</v>
      </c>
      <c r="E77" s="286" t="s">
        <v>83</v>
      </c>
      <c r="F77" s="116">
        <v>2167.36</v>
      </c>
      <c r="G77" s="116">
        <v>16250</v>
      </c>
      <c r="H77" s="116">
        <v>0</v>
      </c>
      <c r="I77" s="116">
        <v>3412.79</v>
      </c>
      <c r="J77" s="297">
        <f t="shared" si="28"/>
        <v>157.46299645651851</v>
      </c>
      <c r="K77" s="304">
        <f t="shared" si="31"/>
        <v>21.001784615384615</v>
      </c>
    </row>
    <row r="78" spans="1:11">
      <c r="A78" s="123"/>
      <c r="B78" s="123"/>
      <c r="C78" s="123"/>
      <c r="D78" s="123">
        <v>3233</v>
      </c>
      <c r="E78" s="286" t="s">
        <v>84</v>
      </c>
      <c r="F78" s="116">
        <v>1489.76</v>
      </c>
      <c r="G78" s="123"/>
      <c r="H78" s="116">
        <v>0</v>
      </c>
      <c r="I78" s="116"/>
      <c r="J78" s="297">
        <f t="shared" si="28"/>
        <v>0</v>
      </c>
      <c r="K78" s="304" t="e">
        <f t="shared" si="31"/>
        <v>#DIV/0!</v>
      </c>
    </row>
    <row r="79" spans="1:11">
      <c r="A79" s="123"/>
      <c r="B79" s="123"/>
      <c r="C79" s="123"/>
      <c r="D79" s="123">
        <v>3234</v>
      </c>
      <c r="E79" s="286" t="s">
        <v>85</v>
      </c>
      <c r="F79" s="116">
        <v>4935.96</v>
      </c>
      <c r="G79" s="116">
        <v>7500</v>
      </c>
      <c r="H79" s="116">
        <v>0</v>
      </c>
      <c r="I79" s="116">
        <v>4559.8500000000004</v>
      </c>
      <c r="J79" s="297">
        <f t="shared" si="28"/>
        <v>92.380205674276141</v>
      </c>
      <c r="K79" s="304">
        <f t="shared" si="31"/>
        <v>60.798000000000009</v>
      </c>
    </row>
    <row r="80" spans="1:11">
      <c r="A80" s="123"/>
      <c r="B80" s="123"/>
      <c r="C80" s="123"/>
      <c r="D80" s="123">
        <v>3235</v>
      </c>
      <c r="E80" s="286" t="s">
        <v>86</v>
      </c>
      <c r="F80" s="116">
        <v>1161.3</v>
      </c>
      <c r="G80" s="116">
        <v>2000</v>
      </c>
      <c r="H80" s="116">
        <v>0</v>
      </c>
      <c r="I80" s="116">
        <v>1161.3</v>
      </c>
      <c r="J80" s="297">
        <f t="shared" si="28"/>
        <v>100</v>
      </c>
      <c r="K80" s="304">
        <f t="shared" si="31"/>
        <v>58.064999999999998</v>
      </c>
    </row>
    <row r="81" spans="1:11">
      <c r="A81" s="123"/>
      <c r="B81" s="123"/>
      <c r="C81" s="123"/>
      <c r="D81" s="123">
        <v>3236</v>
      </c>
      <c r="E81" s="286" t="s">
        <v>87</v>
      </c>
      <c r="F81" s="116">
        <v>4778.1000000000004</v>
      </c>
      <c r="G81" s="116">
        <v>0</v>
      </c>
      <c r="H81" s="116">
        <v>0</v>
      </c>
      <c r="I81" s="116">
        <v>0</v>
      </c>
      <c r="J81" s="297">
        <f t="shared" si="28"/>
        <v>0</v>
      </c>
      <c r="K81" s="304" t="e">
        <f t="shared" si="31"/>
        <v>#DIV/0!</v>
      </c>
    </row>
    <row r="82" spans="1:11">
      <c r="A82" s="123"/>
      <c r="B82" s="123"/>
      <c r="C82" s="123"/>
      <c r="D82" s="123">
        <v>3237</v>
      </c>
      <c r="E82" s="286" t="s">
        <v>88</v>
      </c>
      <c r="F82" s="116">
        <v>9916</v>
      </c>
      <c r="G82" s="116">
        <v>3000</v>
      </c>
      <c r="H82" s="116">
        <v>0</v>
      </c>
      <c r="I82" s="116">
        <v>11794.52</v>
      </c>
      <c r="J82" s="297">
        <f t="shared" si="28"/>
        <v>118.94433239209359</v>
      </c>
      <c r="K82" s="304">
        <f t="shared" si="31"/>
        <v>393.15066666666667</v>
      </c>
    </row>
    <row r="83" spans="1:11">
      <c r="A83" s="123"/>
      <c r="B83" s="123"/>
      <c r="C83" s="123"/>
      <c r="D83" s="123">
        <v>3238</v>
      </c>
      <c r="E83" s="286" t="s">
        <v>89</v>
      </c>
      <c r="F83" s="116">
        <v>5113.04</v>
      </c>
      <c r="G83" s="116">
        <v>10000</v>
      </c>
      <c r="H83" s="116">
        <v>0</v>
      </c>
      <c r="I83" s="116">
        <v>5268.32</v>
      </c>
      <c r="J83" s="297">
        <f t="shared" si="28"/>
        <v>103.03694084145636</v>
      </c>
      <c r="K83" s="304">
        <f t="shared" si="31"/>
        <v>52.683199999999999</v>
      </c>
    </row>
    <row r="84" spans="1:11">
      <c r="A84" s="123"/>
      <c r="B84" s="123"/>
      <c r="C84" s="123"/>
      <c r="D84" s="123">
        <v>3239</v>
      </c>
      <c r="E84" s="286" t="s">
        <v>90</v>
      </c>
      <c r="F84" s="116">
        <v>11967.89</v>
      </c>
      <c r="G84" s="116">
        <v>10500</v>
      </c>
      <c r="H84" s="116">
        <v>0</v>
      </c>
      <c r="I84" s="116">
        <v>5446.67</v>
      </c>
      <c r="J84" s="297">
        <f t="shared" si="28"/>
        <v>45.510695703252622</v>
      </c>
      <c r="K84" s="304">
        <f t="shared" si="31"/>
        <v>51.873047619047618</v>
      </c>
    </row>
    <row r="85" spans="1:11" ht="26.25">
      <c r="A85" s="242"/>
      <c r="B85" s="242"/>
      <c r="C85" s="242">
        <v>324</v>
      </c>
      <c r="D85" s="242"/>
      <c r="E85" s="285" t="s">
        <v>91</v>
      </c>
      <c r="F85" s="116">
        <f>SUM(F86)</f>
        <v>48524</v>
      </c>
      <c r="G85" s="116">
        <f>SUM(G86)</f>
        <v>80000</v>
      </c>
      <c r="H85" s="116">
        <v>0</v>
      </c>
      <c r="I85" s="116">
        <f>SUM(I86)</f>
        <v>20049.900000000001</v>
      </c>
      <c r="J85" s="294">
        <f t="shared" si="28"/>
        <v>41.319553210782296</v>
      </c>
      <c r="K85" s="304">
        <f t="shared" si="31"/>
        <v>25.062375000000003</v>
      </c>
    </row>
    <row r="86" spans="1:11" ht="26.25">
      <c r="A86" s="295"/>
      <c r="B86" s="295"/>
      <c r="C86" s="295"/>
      <c r="D86" s="295">
        <v>3241</v>
      </c>
      <c r="E86" s="305" t="s">
        <v>91</v>
      </c>
      <c r="F86" s="116">
        <v>48524</v>
      </c>
      <c r="G86" s="116">
        <v>80000</v>
      </c>
      <c r="H86" s="116">
        <v>0</v>
      </c>
      <c r="I86" s="116">
        <v>20049.900000000001</v>
      </c>
      <c r="J86" s="297">
        <f t="shared" si="28"/>
        <v>41.319553210782296</v>
      </c>
      <c r="K86" s="304">
        <f t="shared" si="31"/>
        <v>25.062375000000003</v>
      </c>
    </row>
    <row r="87" spans="1:11" ht="26.25">
      <c r="A87" s="242"/>
      <c r="B87" s="242"/>
      <c r="C87" s="242">
        <v>329</v>
      </c>
      <c r="D87" s="242"/>
      <c r="E87" s="285" t="s">
        <v>92</v>
      </c>
      <c r="F87" s="245">
        <f>SUM(F88:F94)</f>
        <v>5560.95</v>
      </c>
      <c r="G87" s="245">
        <f t="shared" ref="G87:I87" si="33">SUM(G88:G94)</f>
        <v>15220</v>
      </c>
      <c r="H87" s="116">
        <v>0</v>
      </c>
      <c r="I87" s="245">
        <f t="shared" si="33"/>
        <v>18715.41</v>
      </c>
      <c r="J87" s="294">
        <f t="shared" si="28"/>
        <v>336.55058937771423</v>
      </c>
      <c r="K87" s="304">
        <f t="shared" si="31"/>
        <v>122.96590013140604</v>
      </c>
    </row>
    <row r="88" spans="1:11" ht="26.25">
      <c r="A88" s="123"/>
      <c r="B88" s="123"/>
      <c r="C88" s="123"/>
      <c r="D88" s="123">
        <v>3291</v>
      </c>
      <c r="E88" s="286" t="s">
        <v>93</v>
      </c>
      <c r="F88" s="64">
        <v>0</v>
      </c>
      <c r="G88" s="64">
        <v>0</v>
      </c>
      <c r="H88" s="116">
        <v>0</v>
      </c>
      <c r="I88" s="116">
        <v>0</v>
      </c>
      <c r="J88" s="295" t="e">
        <f t="shared" si="28"/>
        <v>#DIV/0!</v>
      </c>
      <c r="K88" s="304" t="e">
        <f t="shared" ref="K88:K105" si="34">SUM(I88/G88*100)</f>
        <v>#DIV/0!</v>
      </c>
    </row>
    <row r="89" spans="1:11">
      <c r="A89" s="123"/>
      <c r="B89" s="123"/>
      <c r="C89" s="123"/>
      <c r="D89" s="123">
        <v>3292</v>
      </c>
      <c r="E89" s="286" t="s">
        <v>94</v>
      </c>
      <c r="F89" s="116">
        <v>1337.46</v>
      </c>
      <c r="G89" s="116">
        <v>1500</v>
      </c>
      <c r="H89" s="116">
        <v>0</v>
      </c>
      <c r="I89" s="116">
        <v>887.14</v>
      </c>
      <c r="J89" s="297">
        <f t="shared" si="28"/>
        <v>66.330208006220744</v>
      </c>
      <c r="K89" s="304">
        <f t="shared" si="34"/>
        <v>59.142666666666663</v>
      </c>
    </row>
    <row r="90" spans="1:11">
      <c r="A90" s="123"/>
      <c r="B90" s="123"/>
      <c r="C90" s="123"/>
      <c r="D90" s="123">
        <v>3293</v>
      </c>
      <c r="E90" s="286" t="s">
        <v>95</v>
      </c>
      <c r="F90" s="116">
        <v>720.41</v>
      </c>
      <c r="G90" s="116"/>
      <c r="H90" s="116">
        <v>0</v>
      </c>
      <c r="I90" s="116">
        <v>117.81</v>
      </c>
      <c r="J90" s="297">
        <f t="shared" si="28"/>
        <v>16.353187768076513</v>
      </c>
      <c r="K90" s="304" t="e">
        <f t="shared" si="34"/>
        <v>#DIV/0!</v>
      </c>
    </row>
    <row r="91" spans="1:11">
      <c r="A91" s="123"/>
      <c r="B91" s="123"/>
      <c r="C91" s="123"/>
      <c r="D91" s="123">
        <v>3294</v>
      </c>
      <c r="E91" s="286" t="s">
        <v>96</v>
      </c>
      <c r="F91" s="64">
        <v>35</v>
      </c>
      <c r="G91" s="64"/>
      <c r="H91" s="116">
        <v>0</v>
      </c>
      <c r="I91" s="64">
        <v>40</v>
      </c>
      <c r="J91" s="377">
        <f t="shared" si="28"/>
        <v>114.28571428571428</v>
      </c>
      <c r="K91" s="304" t="e">
        <f t="shared" si="34"/>
        <v>#DIV/0!</v>
      </c>
    </row>
    <row r="92" spans="1:11">
      <c r="A92" s="123"/>
      <c r="B92" s="123"/>
      <c r="C92" s="123"/>
      <c r="D92" s="123">
        <v>3295</v>
      </c>
      <c r="E92" s="286" t="s">
        <v>97</v>
      </c>
      <c r="F92" s="116">
        <v>1960</v>
      </c>
      <c r="G92" s="116">
        <v>4220</v>
      </c>
      <c r="H92" s="116">
        <v>0</v>
      </c>
      <c r="I92" s="116">
        <v>2727.18</v>
      </c>
      <c r="J92" s="313">
        <f t="shared" si="28"/>
        <v>139.14183673469387</v>
      </c>
      <c r="K92" s="304">
        <f t="shared" si="34"/>
        <v>64.625118483412308</v>
      </c>
    </row>
    <row r="93" spans="1:11">
      <c r="A93" s="123"/>
      <c r="B93" s="123"/>
      <c r="C93" s="123"/>
      <c r="D93" s="123">
        <v>3296</v>
      </c>
      <c r="E93" s="286" t="s">
        <v>98</v>
      </c>
      <c r="F93" s="116"/>
      <c r="G93" s="64">
        <v>0</v>
      </c>
      <c r="H93" s="116">
        <v>0</v>
      </c>
      <c r="I93" s="116">
        <v>0</v>
      </c>
      <c r="J93" s="313" t="e">
        <f t="shared" si="28"/>
        <v>#DIV/0!</v>
      </c>
      <c r="K93" s="304" t="e">
        <f t="shared" si="34"/>
        <v>#DIV/0!</v>
      </c>
    </row>
    <row r="94" spans="1:11" ht="26.25">
      <c r="A94" s="123"/>
      <c r="B94" s="123"/>
      <c r="C94" s="123"/>
      <c r="D94" s="123">
        <v>3299</v>
      </c>
      <c r="E94" s="286" t="s">
        <v>92</v>
      </c>
      <c r="F94" s="116">
        <v>1508.08</v>
      </c>
      <c r="G94" s="116">
        <v>9500</v>
      </c>
      <c r="H94" s="116">
        <v>0</v>
      </c>
      <c r="I94" s="116">
        <v>14943.28</v>
      </c>
      <c r="J94" s="313">
        <f t="shared" si="28"/>
        <v>990.8811203649675</v>
      </c>
      <c r="K94" s="304">
        <f t="shared" si="34"/>
        <v>157.29768421052631</v>
      </c>
    </row>
    <row r="95" spans="1:11">
      <c r="A95" s="282"/>
      <c r="B95" s="282">
        <v>34</v>
      </c>
      <c r="C95" s="282"/>
      <c r="D95" s="282"/>
      <c r="E95" s="283" t="s">
        <v>99</v>
      </c>
      <c r="F95" s="284">
        <f>SUM(F96)</f>
        <v>363.65</v>
      </c>
      <c r="G95" s="284">
        <f t="shared" ref="G95:I95" si="35">SUM(G96)</f>
        <v>203</v>
      </c>
      <c r="H95" s="284">
        <f t="shared" si="35"/>
        <v>0</v>
      </c>
      <c r="I95" s="284">
        <f t="shared" si="35"/>
        <v>452.92</v>
      </c>
      <c r="J95" s="299">
        <f t="shared" si="28"/>
        <v>124.54832943764612</v>
      </c>
      <c r="K95" s="304">
        <f t="shared" si="34"/>
        <v>223.11330049261088</v>
      </c>
    </row>
    <row r="96" spans="1:11">
      <c r="A96" s="242"/>
      <c r="B96" s="242"/>
      <c r="C96" s="242">
        <v>343</v>
      </c>
      <c r="D96" s="242"/>
      <c r="E96" s="285" t="s">
        <v>100</v>
      </c>
      <c r="F96" s="245">
        <f>SUM(F97:F100)</f>
        <v>363.65</v>
      </c>
      <c r="G96" s="245">
        <f t="shared" ref="G96:I96" si="36">SUM(G97:G100)</f>
        <v>203</v>
      </c>
      <c r="H96" s="245">
        <f t="shared" si="36"/>
        <v>0</v>
      </c>
      <c r="I96" s="245">
        <f t="shared" si="36"/>
        <v>452.92</v>
      </c>
      <c r="J96" s="294">
        <f t="shared" si="28"/>
        <v>124.54832943764612</v>
      </c>
      <c r="K96" s="304">
        <f t="shared" si="34"/>
        <v>223.11330049261088</v>
      </c>
    </row>
    <row r="97" spans="1:13" ht="26.25">
      <c r="A97" s="123"/>
      <c r="B97" s="123"/>
      <c r="C97" s="123"/>
      <c r="D97" s="123">
        <v>3431</v>
      </c>
      <c r="E97" s="286" t="s">
        <v>101</v>
      </c>
      <c r="F97" s="64">
        <v>363.65</v>
      </c>
      <c r="G97" s="64">
        <v>203</v>
      </c>
      <c r="H97" s="116">
        <v>0</v>
      </c>
      <c r="I97" s="64">
        <v>369.98</v>
      </c>
      <c r="J97" s="297">
        <f t="shared" si="28"/>
        <v>101.74068472432285</v>
      </c>
      <c r="K97" s="304">
        <f t="shared" si="34"/>
        <v>182.25615763546799</v>
      </c>
    </row>
    <row r="98" spans="1:13" ht="26.25">
      <c r="A98" s="123"/>
      <c r="B98" s="123"/>
      <c r="C98" s="123"/>
      <c r="D98" s="123">
        <v>3432</v>
      </c>
      <c r="E98" s="286" t="s">
        <v>102</v>
      </c>
      <c r="F98" s="116">
        <v>0</v>
      </c>
      <c r="G98" s="116">
        <v>0</v>
      </c>
      <c r="H98" s="116">
        <v>0</v>
      </c>
      <c r="I98" s="116">
        <v>0</v>
      </c>
      <c r="J98" s="295" t="e">
        <f t="shared" si="28"/>
        <v>#DIV/0!</v>
      </c>
      <c r="K98" s="304" t="e">
        <f t="shared" si="34"/>
        <v>#DIV/0!</v>
      </c>
    </row>
    <row r="99" spans="1:13">
      <c r="A99" s="123"/>
      <c r="B99" s="123"/>
      <c r="C99" s="123"/>
      <c r="D99" s="123">
        <v>3433</v>
      </c>
      <c r="E99" s="286" t="s">
        <v>103</v>
      </c>
      <c r="F99" s="116"/>
      <c r="G99" s="116">
        <v>0</v>
      </c>
      <c r="H99" s="116">
        <v>0</v>
      </c>
      <c r="I99" s="64">
        <v>82.94</v>
      </c>
      <c r="J99" s="297" t="e">
        <f t="shared" si="28"/>
        <v>#DIV/0!</v>
      </c>
      <c r="K99" s="304" t="e">
        <f t="shared" si="34"/>
        <v>#DIV/0!</v>
      </c>
    </row>
    <row r="100" spans="1:13" ht="26.25">
      <c r="A100" s="123"/>
      <c r="B100" s="123"/>
      <c r="C100" s="123"/>
      <c r="D100" s="123">
        <v>3434</v>
      </c>
      <c r="E100" s="286" t="s">
        <v>104</v>
      </c>
      <c r="F100" s="116">
        <v>0</v>
      </c>
      <c r="G100" s="116">
        <v>0</v>
      </c>
      <c r="H100" s="116">
        <v>0</v>
      </c>
      <c r="I100" s="123">
        <v>0</v>
      </c>
      <c r="J100" s="295" t="e">
        <f t="shared" si="28"/>
        <v>#DIV/0!</v>
      </c>
      <c r="K100" s="304" t="e">
        <f t="shared" si="34"/>
        <v>#DIV/0!</v>
      </c>
    </row>
    <row r="101" spans="1:13" ht="39">
      <c r="A101" s="282"/>
      <c r="B101" s="282">
        <v>37</v>
      </c>
      <c r="C101" s="282"/>
      <c r="D101" s="282"/>
      <c r="E101" s="283" t="s">
        <v>105</v>
      </c>
      <c r="F101" s="299">
        <f t="shared" ref="F101:F104" si="37">SUM(F102)</f>
        <v>0</v>
      </c>
      <c r="G101" s="299">
        <v>0</v>
      </c>
      <c r="H101" s="282">
        <f t="shared" ref="H101:I101" si="38">SUM(H102)</f>
        <v>0</v>
      </c>
      <c r="I101" s="299">
        <f t="shared" si="38"/>
        <v>0</v>
      </c>
      <c r="J101" s="282" t="e">
        <f t="shared" si="28"/>
        <v>#DIV/0!</v>
      </c>
      <c r="K101" s="304" t="e">
        <f t="shared" si="34"/>
        <v>#DIV/0!</v>
      </c>
    </row>
    <row r="102" spans="1:13" ht="26.25">
      <c r="A102" s="242"/>
      <c r="B102" s="242"/>
      <c r="C102" s="242">
        <v>372</v>
      </c>
      <c r="D102" s="242"/>
      <c r="E102" s="285" t="s">
        <v>106</v>
      </c>
      <c r="F102" s="299">
        <f t="shared" si="37"/>
        <v>0</v>
      </c>
      <c r="G102" s="294">
        <f t="shared" ref="G102:I102" si="39">SUM(G103)</f>
        <v>0</v>
      </c>
      <c r="H102" s="242">
        <f t="shared" si="39"/>
        <v>0</v>
      </c>
      <c r="I102" s="294">
        <f t="shared" si="39"/>
        <v>0</v>
      </c>
      <c r="J102" s="242" t="e">
        <f t="shared" si="28"/>
        <v>#DIV/0!</v>
      </c>
      <c r="K102" s="304" t="e">
        <f t="shared" si="34"/>
        <v>#DIV/0!</v>
      </c>
    </row>
    <row r="103" spans="1:13" ht="26.25">
      <c r="A103" s="123"/>
      <c r="B103" s="123"/>
      <c r="C103" s="123"/>
      <c r="D103" s="123">
        <v>3712</v>
      </c>
      <c r="E103" s="286" t="s">
        <v>107</v>
      </c>
      <c r="F103" s="299"/>
      <c r="G103" s="299">
        <v>0</v>
      </c>
      <c r="H103" s="123"/>
      <c r="I103" s="123"/>
      <c r="J103" s="295" t="e">
        <f t="shared" si="28"/>
        <v>#DIV/0!</v>
      </c>
      <c r="K103" s="304" t="e">
        <f t="shared" si="34"/>
        <v>#DIV/0!</v>
      </c>
    </row>
    <row r="104" spans="1:13">
      <c r="A104" s="282"/>
      <c r="B104" s="282">
        <v>38</v>
      </c>
      <c r="C104" s="282"/>
      <c r="D104" s="282"/>
      <c r="E104" s="283" t="s">
        <v>108</v>
      </c>
      <c r="F104" s="299">
        <f t="shared" si="37"/>
        <v>0</v>
      </c>
      <c r="G104" s="299">
        <f t="shared" ref="G104:I104" si="40">SUM(G105)</f>
        <v>918</v>
      </c>
      <c r="H104" s="282">
        <f t="shared" si="40"/>
        <v>0</v>
      </c>
      <c r="I104" s="299">
        <f t="shared" si="40"/>
        <v>0</v>
      </c>
      <c r="J104" s="282" t="e">
        <f t="shared" si="28"/>
        <v>#DIV/0!</v>
      </c>
      <c r="K104" s="304">
        <f t="shared" si="34"/>
        <v>0</v>
      </c>
    </row>
    <row r="105" spans="1:13">
      <c r="A105" s="242"/>
      <c r="B105" s="242"/>
      <c r="C105" s="242">
        <v>381</v>
      </c>
      <c r="D105" s="242"/>
      <c r="E105" s="285" t="s">
        <v>44</v>
      </c>
      <c r="F105" s="294">
        <f>SUM(F106+F107)</f>
        <v>0</v>
      </c>
      <c r="G105" s="294">
        <f t="shared" ref="G105:H105" si="41">SUM(G107)</f>
        <v>918</v>
      </c>
      <c r="H105" s="242">
        <f t="shared" si="41"/>
        <v>0</v>
      </c>
      <c r="I105" s="294">
        <f>SUM(I106+I107)</f>
        <v>0</v>
      </c>
      <c r="J105" s="242" t="e">
        <f t="shared" si="28"/>
        <v>#DIV/0!</v>
      </c>
      <c r="K105" s="304">
        <f t="shared" si="34"/>
        <v>0</v>
      </c>
    </row>
    <row r="106" spans="1:13">
      <c r="A106" s="242"/>
      <c r="B106" s="242"/>
      <c r="C106" s="242"/>
      <c r="D106" s="242">
        <v>3811</v>
      </c>
      <c r="E106" s="285" t="s">
        <v>109</v>
      </c>
      <c r="F106" s="294">
        <v>0</v>
      </c>
      <c r="G106" s="294">
        <v>0</v>
      </c>
      <c r="H106" s="242"/>
      <c r="I106" s="294"/>
      <c r="J106" s="242" t="e">
        <f t="shared" si="28"/>
        <v>#DIV/0!</v>
      </c>
      <c r="K106" s="304" t="e">
        <f t="shared" ref="K106:K123" si="42">SUM(I106/G106*100)</f>
        <v>#DIV/0!</v>
      </c>
    </row>
    <row r="107" spans="1:13">
      <c r="A107" s="123"/>
      <c r="B107" s="123"/>
      <c r="C107" s="123"/>
      <c r="D107" s="123">
        <v>3812</v>
      </c>
      <c r="E107" s="286" t="s">
        <v>110</v>
      </c>
      <c r="F107" s="64"/>
      <c r="G107" s="64">
        <v>918</v>
      </c>
      <c r="H107" s="123"/>
      <c r="I107" s="123"/>
      <c r="J107" s="295" t="e">
        <f t="shared" si="28"/>
        <v>#DIV/0!</v>
      </c>
      <c r="K107" s="304">
        <f t="shared" si="42"/>
        <v>0</v>
      </c>
    </row>
    <row r="108" spans="1:13" ht="26.25">
      <c r="A108" s="306">
        <v>4</v>
      </c>
      <c r="B108" s="306"/>
      <c r="C108" s="306"/>
      <c r="D108" s="306"/>
      <c r="E108" s="307" t="s">
        <v>111</v>
      </c>
      <c r="F108" s="308">
        <f>SUM(F109+F119)</f>
        <v>7685.52</v>
      </c>
      <c r="G108" s="308">
        <f t="shared" ref="G108:H108" si="43">SUM(G109+G119)</f>
        <v>26038</v>
      </c>
      <c r="H108" s="308">
        <f t="shared" si="43"/>
        <v>0</v>
      </c>
      <c r="I108" s="308">
        <f>SUM(I109+I119)</f>
        <v>10564.14</v>
      </c>
      <c r="J108" s="314">
        <f t="shared" si="28"/>
        <v>137.45511038940762</v>
      </c>
      <c r="K108" s="304">
        <f t="shared" si="42"/>
        <v>40.572010139027576</v>
      </c>
    </row>
    <row r="109" spans="1:13" ht="26.25">
      <c r="A109" s="282"/>
      <c r="B109" s="282">
        <v>42</v>
      </c>
      <c r="C109" s="282"/>
      <c r="D109" s="282"/>
      <c r="E109" s="283" t="s">
        <v>112</v>
      </c>
      <c r="F109" s="284">
        <f>SUM(F110+F117)</f>
        <v>1474.44</v>
      </c>
      <c r="G109" s="284">
        <f>SUM(G110+G117)</f>
        <v>4000</v>
      </c>
      <c r="H109" s="116">
        <v>0</v>
      </c>
      <c r="I109" s="284">
        <f>SUM(I110+I117)</f>
        <v>1327.89</v>
      </c>
      <c r="J109" s="299">
        <f t="shared" si="28"/>
        <v>90.060633189549932</v>
      </c>
      <c r="K109" s="304">
        <f t="shared" si="42"/>
        <v>33.197249999999997</v>
      </c>
    </row>
    <row r="110" spans="1:13">
      <c r="A110" s="242"/>
      <c r="B110" s="242"/>
      <c r="C110" s="242">
        <v>422</v>
      </c>
      <c r="D110" s="242"/>
      <c r="E110" s="285" t="s">
        <v>113</v>
      </c>
      <c r="F110" s="245">
        <f>SUM(F111:F116)</f>
        <v>1474.44</v>
      </c>
      <c r="G110" s="116">
        <f>SUM(G111)</f>
        <v>4000</v>
      </c>
      <c r="H110" s="116">
        <v>0</v>
      </c>
      <c r="I110" s="116">
        <f>SUM(I111:I116)</f>
        <v>1327.89</v>
      </c>
      <c r="J110" s="242">
        <f t="shared" si="28"/>
        <v>90.060633189549932</v>
      </c>
      <c r="K110" s="304">
        <f t="shared" si="42"/>
        <v>33.197249999999997</v>
      </c>
    </row>
    <row r="111" spans="1:13">
      <c r="A111" s="123"/>
      <c r="B111" s="123"/>
      <c r="C111" s="123"/>
      <c r="D111" s="123">
        <v>4221</v>
      </c>
      <c r="E111" s="286" t="s">
        <v>114</v>
      </c>
      <c r="F111" s="116">
        <v>1474.44</v>
      </c>
      <c r="G111" s="116">
        <v>4000</v>
      </c>
      <c r="H111" s="116">
        <v>0</v>
      </c>
      <c r="I111" s="116">
        <v>1327.89</v>
      </c>
      <c r="J111" s="295">
        <f t="shared" si="28"/>
        <v>90.060633189549932</v>
      </c>
      <c r="K111" s="304">
        <f t="shared" si="42"/>
        <v>33.197249999999997</v>
      </c>
    </row>
    <row r="112" spans="1:13">
      <c r="A112" s="123"/>
      <c r="B112" s="123"/>
      <c r="C112" s="123"/>
      <c r="D112" s="123">
        <v>4222</v>
      </c>
      <c r="E112" s="286" t="s">
        <v>115</v>
      </c>
      <c r="F112" s="116">
        <v>0</v>
      </c>
      <c r="G112" s="116">
        <v>0</v>
      </c>
      <c r="H112" s="116">
        <v>0</v>
      </c>
      <c r="I112" s="116">
        <v>0</v>
      </c>
      <c r="J112" s="295" t="e">
        <f t="shared" si="28"/>
        <v>#DIV/0!</v>
      </c>
      <c r="K112" s="304" t="e">
        <f t="shared" si="42"/>
        <v>#DIV/0!</v>
      </c>
      <c r="M112" s="315"/>
    </row>
    <row r="113" spans="1:11">
      <c r="A113" s="123"/>
      <c r="B113" s="123"/>
      <c r="C113" s="123"/>
      <c r="D113" s="123">
        <v>4223</v>
      </c>
      <c r="E113" s="286" t="s">
        <v>116</v>
      </c>
      <c r="F113" s="116">
        <v>0</v>
      </c>
      <c r="G113" s="116">
        <v>0</v>
      </c>
      <c r="H113" s="116">
        <v>0</v>
      </c>
      <c r="I113" s="116">
        <v>0</v>
      </c>
      <c r="J113" s="295" t="e">
        <f t="shared" si="28"/>
        <v>#DIV/0!</v>
      </c>
      <c r="K113" s="304" t="e">
        <f t="shared" si="42"/>
        <v>#DIV/0!</v>
      </c>
    </row>
    <row r="114" spans="1:11">
      <c r="A114" s="123"/>
      <c r="B114" s="123"/>
      <c r="C114" s="123"/>
      <c r="D114" s="123">
        <v>4225</v>
      </c>
      <c r="E114" s="286" t="s">
        <v>117</v>
      </c>
      <c r="F114" s="116">
        <v>0</v>
      </c>
      <c r="G114" s="116">
        <v>0</v>
      </c>
      <c r="H114" s="116">
        <v>0</v>
      </c>
      <c r="I114" s="116">
        <v>0</v>
      </c>
      <c r="J114" s="295" t="e">
        <f t="shared" si="28"/>
        <v>#DIV/0!</v>
      </c>
      <c r="K114" s="304" t="e">
        <f t="shared" si="42"/>
        <v>#DIV/0!</v>
      </c>
    </row>
    <row r="115" spans="1:11">
      <c r="A115" s="123"/>
      <c r="B115" s="123"/>
      <c r="C115" s="123"/>
      <c r="D115" s="123">
        <v>4226</v>
      </c>
      <c r="E115" s="286" t="s">
        <v>118</v>
      </c>
      <c r="F115" s="116">
        <v>0</v>
      </c>
      <c r="G115" s="116">
        <v>0</v>
      </c>
      <c r="H115" s="116">
        <v>0</v>
      </c>
      <c r="I115" s="116">
        <v>0</v>
      </c>
      <c r="J115" s="295" t="e">
        <f t="shared" si="28"/>
        <v>#DIV/0!</v>
      </c>
      <c r="K115" s="304" t="e">
        <f t="shared" si="42"/>
        <v>#DIV/0!</v>
      </c>
    </row>
    <row r="116" spans="1:11" ht="26.25">
      <c r="A116" s="123"/>
      <c r="B116" s="123"/>
      <c r="C116" s="123"/>
      <c r="D116" s="123">
        <v>4227</v>
      </c>
      <c r="E116" s="286" t="s">
        <v>119</v>
      </c>
      <c r="F116" s="116"/>
      <c r="G116" s="116">
        <v>0</v>
      </c>
      <c r="H116" s="116">
        <v>0</v>
      </c>
      <c r="I116" s="316">
        <v>0</v>
      </c>
      <c r="J116" s="295" t="e">
        <f t="shared" si="28"/>
        <v>#DIV/0!</v>
      </c>
      <c r="K116" s="304" t="e">
        <f t="shared" si="42"/>
        <v>#DIV/0!</v>
      </c>
    </row>
    <row r="117" spans="1:11" ht="26.25">
      <c r="A117" s="242"/>
      <c r="B117" s="242"/>
      <c r="C117" s="242">
        <v>424</v>
      </c>
      <c r="D117" s="242"/>
      <c r="E117" s="285" t="s">
        <v>120</v>
      </c>
      <c r="F117" s="245">
        <f>SUM(F118)</f>
        <v>0</v>
      </c>
      <c r="G117" s="116">
        <v>0</v>
      </c>
      <c r="H117" s="116">
        <v>0</v>
      </c>
      <c r="I117" s="245">
        <f t="shared" ref="I117" si="44">SUM(I118)</f>
        <v>0</v>
      </c>
      <c r="J117" s="294" t="e">
        <f t="shared" si="28"/>
        <v>#DIV/0!</v>
      </c>
      <c r="K117" s="304" t="e">
        <f t="shared" si="42"/>
        <v>#DIV/0!</v>
      </c>
    </row>
    <row r="118" spans="1:11">
      <c r="A118" s="123"/>
      <c r="B118" s="123"/>
      <c r="C118" s="123"/>
      <c r="D118" s="123">
        <v>4241</v>
      </c>
      <c r="E118" s="309" t="s">
        <v>121</v>
      </c>
      <c r="F118" s="116"/>
      <c r="G118" s="116">
        <v>0</v>
      </c>
      <c r="H118" s="116">
        <v>0</v>
      </c>
      <c r="I118" s="116">
        <v>0</v>
      </c>
      <c r="J118" s="297" t="e">
        <f t="shared" si="28"/>
        <v>#DIV/0!</v>
      </c>
      <c r="K118" s="304" t="e">
        <f t="shared" si="42"/>
        <v>#DIV/0!</v>
      </c>
    </row>
    <row r="119" spans="1:11" ht="26.25">
      <c r="A119" s="310"/>
      <c r="B119" s="310">
        <v>45</v>
      </c>
      <c r="C119" s="310"/>
      <c r="D119" s="310"/>
      <c r="E119" s="311" t="s">
        <v>122</v>
      </c>
      <c r="F119" s="312">
        <f>SUM(F120+F123)</f>
        <v>6211.08</v>
      </c>
      <c r="G119" s="116">
        <f>SUM(G120)</f>
        <v>22038</v>
      </c>
      <c r="H119" s="116">
        <v>0</v>
      </c>
      <c r="I119" s="116">
        <f>SUM(I120)</f>
        <v>9236.25</v>
      </c>
      <c r="J119" s="312">
        <f t="shared" si="28"/>
        <v>148.70602214107691</v>
      </c>
      <c r="K119" s="304">
        <f t="shared" si="42"/>
        <v>41.910563572011981</v>
      </c>
    </row>
    <row r="120" spans="1:11" ht="26.25">
      <c r="A120" s="242"/>
      <c r="B120" s="242"/>
      <c r="C120" s="242">
        <v>451</v>
      </c>
      <c r="D120" s="242"/>
      <c r="E120" s="285" t="s">
        <v>123</v>
      </c>
      <c r="F120" s="245">
        <f>SUM(F121)</f>
        <v>6211.08</v>
      </c>
      <c r="G120" s="116">
        <v>22038</v>
      </c>
      <c r="H120" s="116">
        <v>0</v>
      </c>
      <c r="I120" s="116">
        <f>SUM(I121)</f>
        <v>9236.25</v>
      </c>
      <c r="J120" s="297">
        <f t="shared" si="28"/>
        <v>148.70602214107691</v>
      </c>
      <c r="K120" s="304">
        <f t="shared" si="42"/>
        <v>41.910563572011981</v>
      </c>
    </row>
    <row r="121" spans="1:11" ht="26.25">
      <c r="A121" s="123"/>
      <c r="B121" s="123"/>
      <c r="C121" s="123"/>
      <c r="D121" s="123">
        <v>4511</v>
      </c>
      <c r="E121" s="305" t="s">
        <v>123</v>
      </c>
      <c r="F121" s="116">
        <v>6211.08</v>
      </c>
      <c r="G121" s="116">
        <v>0</v>
      </c>
      <c r="H121" s="116">
        <v>0</v>
      </c>
      <c r="I121" s="116">
        <v>9236.25</v>
      </c>
      <c r="J121" s="297">
        <f t="shared" si="28"/>
        <v>148.70602214107691</v>
      </c>
      <c r="K121" s="304" t="e">
        <f t="shared" si="42"/>
        <v>#DIV/0!</v>
      </c>
    </row>
    <row r="122" spans="1:11">
      <c r="A122" s="123"/>
      <c r="B122" s="123"/>
      <c r="C122" s="123">
        <v>452</v>
      </c>
      <c r="D122" s="123"/>
      <c r="E122" s="309" t="s">
        <v>124</v>
      </c>
      <c r="F122" s="116">
        <f>SUM(F123)</f>
        <v>0</v>
      </c>
      <c r="G122" s="116">
        <v>0</v>
      </c>
      <c r="H122" s="116">
        <v>0</v>
      </c>
      <c r="I122" s="116">
        <v>0</v>
      </c>
      <c r="J122" s="297" t="e">
        <f t="shared" si="28"/>
        <v>#DIV/0!</v>
      </c>
      <c r="K122" s="304" t="e">
        <f t="shared" si="42"/>
        <v>#DIV/0!</v>
      </c>
    </row>
    <row r="123" spans="1:11">
      <c r="A123" s="123"/>
      <c r="B123" s="123"/>
      <c r="C123" s="123"/>
      <c r="D123" s="123">
        <v>4521</v>
      </c>
      <c r="E123" s="309" t="s">
        <v>124</v>
      </c>
      <c r="F123" s="116"/>
      <c r="G123" s="116">
        <v>0</v>
      </c>
      <c r="H123" s="116">
        <v>0</v>
      </c>
      <c r="I123" s="116">
        <v>0</v>
      </c>
      <c r="J123" s="297" t="e">
        <f t="shared" si="28"/>
        <v>#DIV/0!</v>
      </c>
      <c r="K123" s="304" t="e">
        <f t="shared" si="42"/>
        <v>#DIV/0!</v>
      </c>
    </row>
  </sheetData>
  <mergeCells count="4">
    <mergeCell ref="A1:K1"/>
    <mergeCell ref="A3:H3"/>
    <mergeCell ref="A5:H5"/>
    <mergeCell ref="A7:H7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1"/>
  <sheetViews>
    <sheetView workbookViewId="0">
      <selection activeCell="M49" sqref="M49"/>
    </sheetView>
  </sheetViews>
  <sheetFormatPr defaultColWidth="9" defaultRowHeight="15"/>
  <cols>
    <col min="1" max="5" width="25.28515625" customWidth="1"/>
    <col min="6" max="6" width="15.28515625" customWidth="1"/>
    <col min="7" max="7" width="14.140625" customWidth="1"/>
  </cols>
  <sheetData>
    <row r="1" spans="1:10" ht="42" customHeight="1">
      <c r="A1" s="400"/>
      <c r="B1" s="400"/>
      <c r="C1" s="400"/>
      <c r="D1" s="400"/>
      <c r="E1" s="400"/>
      <c r="F1" s="400"/>
      <c r="G1" s="400"/>
      <c r="H1" s="400"/>
      <c r="I1" s="400"/>
      <c r="J1" s="400"/>
    </row>
    <row r="2" spans="1:10" ht="18" customHeight="1">
      <c r="A2" s="3"/>
      <c r="B2" s="3"/>
      <c r="C2" s="3"/>
      <c r="D2" s="3"/>
      <c r="E2" s="3"/>
      <c r="F2" s="3"/>
      <c r="G2" s="3"/>
    </row>
    <row r="3" spans="1:10" ht="15.75" customHeight="1">
      <c r="A3" s="400"/>
      <c r="B3" s="400"/>
      <c r="C3" s="400"/>
      <c r="D3" s="400"/>
      <c r="E3" s="400"/>
      <c r="F3" s="400"/>
      <c r="G3" s="2"/>
    </row>
    <row r="4" spans="1:10" ht="18">
      <c r="B4" s="3"/>
      <c r="C4" s="3"/>
      <c r="D4" s="3"/>
      <c r="E4" s="4"/>
      <c r="F4" s="4"/>
      <c r="G4" s="4"/>
    </row>
    <row r="5" spans="1:10" ht="18" customHeight="1">
      <c r="A5" s="400"/>
      <c r="B5" s="400"/>
      <c r="C5" s="400"/>
      <c r="D5" s="400"/>
      <c r="E5" s="400"/>
      <c r="F5" s="400"/>
      <c r="G5" s="2"/>
    </row>
    <row r="6" spans="1:10" ht="18">
      <c r="A6" s="3"/>
      <c r="B6" s="3"/>
      <c r="C6" s="3"/>
      <c r="D6" s="3"/>
      <c r="E6" s="4"/>
      <c r="F6" s="4"/>
      <c r="G6" s="4"/>
    </row>
    <row r="7" spans="1:10" ht="15.75" customHeight="1">
      <c r="A7" s="400" t="s">
        <v>125</v>
      </c>
      <c r="B7" s="400"/>
      <c r="C7" s="400"/>
      <c r="D7" s="400"/>
      <c r="E7" s="400"/>
      <c r="F7" s="400"/>
      <c r="G7" s="2"/>
    </row>
    <row r="8" spans="1:10" ht="18">
      <c r="A8" s="3"/>
      <c r="B8" s="3"/>
      <c r="C8" s="3"/>
      <c r="D8" s="3"/>
      <c r="E8" s="4"/>
      <c r="F8" s="4"/>
      <c r="G8" s="4"/>
    </row>
    <row r="9" spans="1:10" ht="25.5">
      <c r="A9" s="5" t="s">
        <v>126</v>
      </c>
      <c r="B9" s="5" t="s">
        <v>246</v>
      </c>
      <c r="C9" s="5" t="s">
        <v>252</v>
      </c>
      <c r="D9" s="5" t="s">
        <v>254</v>
      </c>
      <c r="E9" s="5" t="s">
        <v>253</v>
      </c>
      <c r="F9" s="5" t="s">
        <v>127</v>
      </c>
      <c r="G9" s="5" t="s">
        <v>128</v>
      </c>
    </row>
    <row r="10" spans="1:10" s="1" customFormat="1">
      <c r="A10" s="10">
        <v>1</v>
      </c>
      <c r="B10" s="9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</row>
    <row r="11" spans="1:10">
      <c r="A11" s="15" t="s">
        <v>5</v>
      </c>
      <c r="B11" s="186">
        <f>SUM(B12+B14+B16+B19+B24+B26)</f>
        <v>776979.29</v>
      </c>
      <c r="C11" s="186">
        <f t="shared" ref="C11:E11" si="0">SUM(C12+C14+C16+C19+C24+C26)</f>
        <v>1851604</v>
      </c>
      <c r="D11" s="186">
        <f t="shared" si="0"/>
        <v>0</v>
      </c>
      <c r="E11" s="186">
        <f t="shared" si="0"/>
        <v>854863.56</v>
      </c>
      <c r="F11" s="187">
        <f>SUM(E11/B11*100)</f>
        <v>110.02398274991346</v>
      </c>
      <c r="G11" s="187">
        <f>SUM(E11/C11*100)</f>
        <v>46.168811473727644</v>
      </c>
    </row>
    <row r="12" spans="1:10">
      <c r="A12" s="188" t="s">
        <v>129</v>
      </c>
      <c r="B12" s="189">
        <f>SUM(B13)</f>
        <v>4814.58</v>
      </c>
      <c r="C12" s="190">
        <f>SUM(C13)</f>
        <v>7750</v>
      </c>
      <c r="D12" s="187">
        <v>0</v>
      </c>
      <c r="E12" s="190">
        <f>SUM(E13)</f>
        <v>4741.25</v>
      </c>
      <c r="F12" s="191">
        <f t="shared" ref="F12:F22" si="1">SUM(E12/B12*100)</f>
        <v>98.476918028156149</v>
      </c>
      <c r="G12" s="187">
        <f t="shared" ref="G12:G22" si="2">SUM(E12/C12*100)</f>
        <v>61.177419354838712</v>
      </c>
    </row>
    <row r="13" spans="1:10">
      <c r="A13" s="361" t="s">
        <v>130</v>
      </c>
      <c r="B13" s="166">
        <v>4814.58</v>
      </c>
      <c r="C13" s="26">
        <v>7750</v>
      </c>
      <c r="D13" s="24">
        <f t="shared" ref="D13:D17" si="3">SUM(D14)</f>
        <v>0</v>
      </c>
      <c r="E13" s="26">
        <v>4741.25</v>
      </c>
      <c r="F13" s="193">
        <f>SUM(E13/B36*100)</f>
        <v>98.476918028156149</v>
      </c>
      <c r="G13" s="187">
        <f t="shared" si="2"/>
        <v>61.177419354838712</v>
      </c>
    </row>
    <row r="14" spans="1:10">
      <c r="A14" s="188" t="s">
        <v>131</v>
      </c>
      <c r="B14" s="189">
        <f>SUM(B15)</f>
        <v>3934.34</v>
      </c>
      <c r="C14" s="190">
        <f>SUM(C15)</f>
        <v>9000</v>
      </c>
      <c r="D14" s="187">
        <v>0</v>
      </c>
      <c r="E14" s="190">
        <f>SUM(E15)</f>
        <v>4318.04</v>
      </c>
      <c r="F14" s="191">
        <f t="shared" si="1"/>
        <v>109.75258874423663</v>
      </c>
      <c r="G14" s="187">
        <f t="shared" si="2"/>
        <v>47.978222222222222</v>
      </c>
    </row>
    <row r="15" spans="1:10">
      <c r="A15" s="83" t="s">
        <v>132</v>
      </c>
      <c r="B15" s="166">
        <v>3934.34</v>
      </c>
      <c r="C15" s="26">
        <v>9000</v>
      </c>
      <c r="D15" s="24">
        <f t="shared" si="3"/>
        <v>0</v>
      </c>
      <c r="E15" s="26">
        <v>4318.04</v>
      </c>
      <c r="F15" s="193">
        <f t="shared" si="1"/>
        <v>109.75258874423663</v>
      </c>
      <c r="G15" s="187">
        <f t="shared" si="2"/>
        <v>47.978222222222222</v>
      </c>
    </row>
    <row r="16" spans="1:10" ht="25.5">
      <c r="A16" s="194" t="s">
        <v>133</v>
      </c>
      <c r="B16" s="189">
        <f>SUM(B17+B18)</f>
        <v>52976.36</v>
      </c>
      <c r="C16" s="190">
        <f>SUM(C17+C18)</f>
        <v>112461</v>
      </c>
      <c r="D16" s="187">
        <v>0</v>
      </c>
      <c r="E16" s="190">
        <f>SUM(E17+E18)</f>
        <v>66762.22</v>
      </c>
      <c r="F16" s="191">
        <f t="shared" si="1"/>
        <v>126.02266369376831</v>
      </c>
      <c r="G16" s="187">
        <f t="shared" si="2"/>
        <v>59.364775344341595</v>
      </c>
    </row>
    <row r="17" spans="1:12" ht="38.25">
      <c r="A17" s="195" t="s">
        <v>134</v>
      </c>
      <c r="B17" s="166">
        <v>5170.5200000000004</v>
      </c>
      <c r="C17" s="26">
        <v>9003</v>
      </c>
      <c r="D17" s="24">
        <f t="shared" si="3"/>
        <v>0</v>
      </c>
      <c r="E17" s="26">
        <v>3747.73</v>
      </c>
      <c r="F17" s="193">
        <f t="shared" si="1"/>
        <v>72.482651648190128</v>
      </c>
      <c r="G17" s="187">
        <f t="shared" si="2"/>
        <v>41.627568588248359</v>
      </c>
    </row>
    <row r="18" spans="1:12">
      <c r="A18" s="195" t="s">
        <v>258</v>
      </c>
      <c r="B18" s="166">
        <v>47805.84</v>
      </c>
      <c r="C18" s="26">
        <v>103458</v>
      </c>
      <c r="D18" s="26">
        <v>0</v>
      </c>
      <c r="E18" s="26">
        <v>63014.49</v>
      </c>
      <c r="F18" s="193">
        <f t="shared" si="1"/>
        <v>131.81337259213518</v>
      </c>
      <c r="G18" s="187">
        <f t="shared" si="2"/>
        <v>60.908281621527571</v>
      </c>
    </row>
    <row r="19" spans="1:12">
      <c r="A19" s="196" t="s">
        <v>136</v>
      </c>
      <c r="B19" s="189">
        <f>SUM(B20+B21+B22+B23)</f>
        <v>711113.01</v>
      </c>
      <c r="C19" s="190">
        <f>SUM(C20:C23)</f>
        <v>1718293</v>
      </c>
      <c r="D19" s="190">
        <f>SUM(D20:D22)</f>
        <v>0</v>
      </c>
      <c r="E19" s="190">
        <f>SUM(E20+E23+E22)</f>
        <v>774162.05</v>
      </c>
      <c r="F19" s="191">
        <f t="shared" si="1"/>
        <v>108.86624757434828</v>
      </c>
      <c r="G19" s="187">
        <f t="shared" si="2"/>
        <v>45.054135121309344</v>
      </c>
      <c r="L19" s="157"/>
    </row>
    <row r="20" spans="1:12">
      <c r="A20" s="195" t="s">
        <v>137</v>
      </c>
      <c r="B20" s="166">
        <v>0</v>
      </c>
      <c r="C20" s="26">
        <v>0</v>
      </c>
      <c r="D20" s="24">
        <f>SUM(D21)</f>
        <v>0</v>
      </c>
      <c r="E20" s="24">
        <f>SUM(E21)</f>
        <v>0</v>
      </c>
      <c r="F20" s="193" t="e">
        <f t="shared" si="1"/>
        <v>#DIV/0!</v>
      </c>
      <c r="G20" s="187" t="e">
        <f t="shared" si="2"/>
        <v>#DIV/0!</v>
      </c>
      <c r="L20" s="1"/>
    </row>
    <row r="21" spans="1:12">
      <c r="A21" s="195" t="s">
        <v>138</v>
      </c>
      <c r="B21" s="166">
        <v>0</v>
      </c>
      <c r="C21" s="197">
        <v>0</v>
      </c>
      <c r="D21" s="24">
        <f>SUM(D22)</f>
        <v>0</v>
      </c>
      <c r="E21" s="24">
        <v>0</v>
      </c>
      <c r="F21" s="198" t="e">
        <f>SUM(E23/B21*100)</f>
        <v>#DIV/0!</v>
      </c>
      <c r="G21" s="187">
        <f>SUM(E23/C23*100)</f>
        <v>51.442537142857148</v>
      </c>
    </row>
    <row r="22" spans="1:12" ht="25.5">
      <c r="A22" s="195" t="s">
        <v>139</v>
      </c>
      <c r="B22" s="166">
        <v>616619.81999999995</v>
      </c>
      <c r="C22" s="26">
        <v>1543293</v>
      </c>
      <c r="D22" s="24">
        <f>SUM(D24)</f>
        <v>0</v>
      </c>
      <c r="E22" s="26">
        <v>684137.61</v>
      </c>
      <c r="F22" s="193">
        <f t="shared" si="1"/>
        <v>110.9496626300465</v>
      </c>
      <c r="G22" s="187">
        <f t="shared" si="2"/>
        <v>44.329729351458212</v>
      </c>
      <c r="I22" s="1"/>
    </row>
    <row r="23" spans="1:12">
      <c r="A23" s="149" t="s">
        <v>140</v>
      </c>
      <c r="B23" s="137">
        <v>94493.19</v>
      </c>
      <c r="C23" s="26">
        <v>175000</v>
      </c>
      <c r="D23" s="24"/>
      <c r="E23" s="26">
        <v>90024.44</v>
      </c>
      <c r="F23" s="193" t="e">
        <f>SUM(#REF!/B23*100)</f>
        <v>#REF!</v>
      </c>
      <c r="G23" s="187" t="e">
        <f>SUM(#REF!/#REF!*100)</f>
        <v>#REF!</v>
      </c>
      <c r="K23" s="1"/>
    </row>
    <row r="24" spans="1:12">
      <c r="A24" s="196" t="s">
        <v>141</v>
      </c>
      <c r="B24" s="189">
        <f>SUM(B25)</f>
        <v>3940</v>
      </c>
      <c r="C24" s="190">
        <f>SUM(C25)</f>
        <v>3500</v>
      </c>
      <c r="D24" s="190">
        <f>SUM(D25)</f>
        <v>0</v>
      </c>
      <c r="E24" s="190">
        <f>SUM(E25)</f>
        <v>4880</v>
      </c>
      <c r="F24" s="191">
        <f>SUM(E24/B24*100)</f>
        <v>123.85786802030456</v>
      </c>
      <c r="G24" s="187">
        <f>SUM(E24/C24*100)</f>
        <v>139.42857142857144</v>
      </c>
      <c r="K24" s="1"/>
    </row>
    <row r="25" spans="1:12" ht="25.5">
      <c r="A25" s="195" t="s">
        <v>142</v>
      </c>
      <c r="B25" s="137">
        <v>3940</v>
      </c>
      <c r="C25" s="26">
        <v>3500</v>
      </c>
      <c r="D25" s="26">
        <v>0</v>
      </c>
      <c r="E25" s="26">
        <v>4880</v>
      </c>
      <c r="F25" s="193">
        <f>SUM(E25/B25*100)</f>
        <v>123.85786802030456</v>
      </c>
      <c r="G25" s="187">
        <f>SUM(E25/C25*100)</f>
        <v>139.42857142857144</v>
      </c>
    </row>
    <row r="26" spans="1:12" ht="25.5">
      <c r="A26" s="196" t="s">
        <v>143</v>
      </c>
      <c r="B26" s="189">
        <f>SUM(B27)</f>
        <v>201</v>
      </c>
      <c r="C26" s="190">
        <f>SUM(C27)</f>
        <v>600</v>
      </c>
      <c r="D26" s="190">
        <v>0</v>
      </c>
      <c r="E26" s="190">
        <f>SUM(E27)</f>
        <v>0</v>
      </c>
      <c r="F26" s="193">
        <f>SUM(E26/B26*100)</f>
        <v>0</v>
      </c>
      <c r="G26" s="187">
        <f>SUM(E26/C26*100)</f>
        <v>0</v>
      </c>
    </row>
    <row r="27" spans="1:12">
      <c r="A27" s="169" t="s">
        <v>144</v>
      </c>
      <c r="B27" s="166">
        <v>201</v>
      </c>
      <c r="C27" s="26">
        <v>600</v>
      </c>
      <c r="D27" s="26">
        <v>0</v>
      </c>
      <c r="E27" s="26">
        <v>0</v>
      </c>
      <c r="F27" s="193">
        <f>SUM(E27/B27*100)</f>
        <v>0</v>
      </c>
      <c r="G27" s="187">
        <f>SUM(E27/C27*100)</f>
        <v>0</v>
      </c>
    </row>
    <row r="28" spans="1:12">
      <c r="A28" s="169"/>
      <c r="B28" s="167"/>
      <c r="C28" s="29"/>
      <c r="D28" s="29"/>
      <c r="E28" s="26"/>
      <c r="F28" s="175"/>
      <c r="G28" s="175"/>
    </row>
    <row r="29" spans="1:12">
      <c r="F29" s="199"/>
      <c r="G29" s="199"/>
    </row>
    <row r="30" spans="1:12" ht="15.75" customHeight="1">
      <c r="A30" s="400" t="s">
        <v>145</v>
      </c>
      <c r="B30" s="400"/>
      <c r="C30" s="400"/>
      <c r="D30" s="400"/>
      <c r="E30" s="400"/>
      <c r="F30" s="400"/>
      <c r="G30" s="2"/>
    </row>
    <row r="31" spans="1:12" ht="18">
      <c r="A31" s="3"/>
      <c r="B31" s="3"/>
      <c r="C31" s="3"/>
      <c r="D31" s="3"/>
      <c r="E31" s="4"/>
      <c r="F31" s="4"/>
      <c r="G31" s="4"/>
    </row>
    <row r="32" spans="1:12" ht="25.5">
      <c r="A32" s="200" t="s">
        <v>126</v>
      </c>
      <c r="B32" s="5" t="s">
        <v>246</v>
      </c>
      <c r="C32" s="5" t="s">
        <v>252</v>
      </c>
      <c r="D32" s="5" t="s">
        <v>254</v>
      </c>
      <c r="E32" s="5" t="s">
        <v>253</v>
      </c>
      <c r="F32" s="200" t="s">
        <v>146</v>
      </c>
      <c r="G32" s="200" t="s">
        <v>147</v>
      </c>
    </row>
    <row r="33" spans="1:10">
      <c r="A33" s="10">
        <v>1</v>
      </c>
      <c r="B33" s="9">
        <v>2</v>
      </c>
      <c r="C33" s="10">
        <v>3</v>
      </c>
      <c r="D33" s="10">
        <v>4</v>
      </c>
      <c r="E33" s="10">
        <v>5</v>
      </c>
      <c r="F33" s="10">
        <v>6</v>
      </c>
      <c r="G33" s="10">
        <v>7</v>
      </c>
    </row>
    <row r="34" spans="1:10">
      <c r="A34" s="15" t="s">
        <v>8</v>
      </c>
      <c r="B34" s="186">
        <f>SUM(B35+B37+B39+B42+B47+B49)</f>
        <v>793075.79</v>
      </c>
      <c r="C34" s="186">
        <f t="shared" ref="C34:E34" si="4">SUM(C35+C37+C39+C42+C47+C49)</f>
        <v>1851604</v>
      </c>
      <c r="D34" s="186">
        <f t="shared" si="4"/>
        <v>0</v>
      </c>
      <c r="E34" s="186">
        <f t="shared" si="4"/>
        <v>1017574.66</v>
      </c>
      <c r="F34" s="187">
        <f>SUM(E34/B34*100)</f>
        <v>128.30736643719763</v>
      </c>
      <c r="G34" s="187">
        <f>SUM(E34/C34*100)</f>
        <v>54.956387002836458</v>
      </c>
    </row>
    <row r="35" spans="1:10" ht="15.75" customHeight="1">
      <c r="A35" s="188" t="s">
        <v>129</v>
      </c>
      <c r="B35" s="189">
        <f>SUM(B36)</f>
        <v>4814.58</v>
      </c>
      <c r="C35" s="190">
        <f>SUM(C36)</f>
        <v>7750</v>
      </c>
      <c r="D35" s="190">
        <f t="shared" ref="D35:D38" si="5">SUM(D36)</f>
        <v>0</v>
      </c>
      <c r="E35" s="190">
        <f>SUM(E36)</f>
        <v>4741.25</v>
      </c>
      <c r="F35" s="191">
        <f t="shared" ref="F35:F50" si="6">SUM(E35/B35*100)</f>
        <v>98.476918028156149</v>
      </c>
      <c r="G35" s="187">
        <f t="shared" ref="G35:G50" si="7">SUM(E35/C35*100)</f>
        <v>61.177419354838712</v>
      </c>
    </row>
    <row r="36" spans="1:10">
      <c r="A36" s="361" t="s">
        <v>130</v>
      </c>
      <c r="B36" s="166">
        <v>4814.58</v>
      </c>
      <c r="C36" s="26">
        <v>7750</v>
      </c>
      <c r="D36" s="24">
        <f t="shared" si="5"/>
        <v>0</v>
      </c>
      <c r="E36" s="26">
        <v>4741.25</v>
      </c>
      <c r="F36" s="193" t="e">
        <f>SUM(E36/#REF!*100)</f>
        <v>#REF!</v>
      </c>
      <c r="G36" s="187">
        <f t="shared" si="7"/>
        <v>61.177419354838712</v>
      </c>
    </row>
    <row r="37" spans="1:10">
      <c r="A37" s="188" t="s">
        <v>131</v>
      </c>
      <c r="B37" s="189">
        <f>SUM(B38)</f>
        <v>3893.31</v>
      </c>
      <c r="C37" s="190">
        <f>SUM(C38)</f>
        <v>9000</v>
      </c>
      <c r="D37" s="190">
        <f t="shared" si="5"/>
        <v>0</v>
      </c>
      <c r="E37" s="190">
        <f>SUM(E38)</f>
        <v>10956.14</v>
      </c>
      <c r="F37" s="191">
        <f t="shared" si="6"/>
        <v>281.40939200834254</v>
      </c>
      <c r="G37" s="187">
        <f t="shared" si="7"/>
        <v>121.73488888888888</v>
      </c>
    </row>
    <row r="38" spans="1:10">
      <c r="A38" s="83" t="s">
        <v>132</v>
      </c>
      <c r="B38" s="166">
        <v>3893.31</v>
      </c>
      <c r="C38" s="26">
        <v>9000</v>
      </c>
      <c r="D38" s="24">
        <f t="shared" si="5"/>
        <v>0</v>
      </c>
      <c r="E38" s="26">
        <v>10956.14</v>
      </c>
      <c r="F38" s="201">
        <f t="shared" si="6"/>
        <v>281.40939200834254</v>
      </c>
      <c r="G38" s="187">
        <f t="shared" si="7"/>
        <v>121.73488888888888</v>
      </c>
      <c r="I38" s="204"/>
      <c r="J38" s="157"/>
    </row>
    <row r="39" spans="1:10" ht="25.5">
      <c r="A39" s="194" t="s">
        <v>133</v>
      </c>
      <c r="B39" s="189">
        <f>SUM(B40+B41)</f>
        <v>47805.84</v>
      </c>
      <c r="C39" s="190">
        <f>SUM(C40+C41)</f>
        <v>112461</v>
      </c>
      <c r="D39" s="190">
        <f>SUM(D40+D41)</f>
        <v>0</v>
      </c>
      <c r="E39" s="190">
        <f>SUM(E40+E41)</f>
        <v>65573.850000000006</v>
      </c>
      <c r="F39" s="191">
        <f t="shared" si="6"/>
        <v>137.16702812878094</v>
      </c>
      <c r="G39" s="187">
        <f t="shared" si="7"/>
        <v>58.308080134446612</v>
      </c>
    </row>
    <row r="40" spans="1:10" ht="38.25">
      <c r="A40" s="195" t="s">
        <v>134</v>
      </c>
      <c r="B40" s="166"/>
      <c r="C40" s="26">
        <v>9003</v>
      </c>
      <c r="D40" s="24">
        <f>SUM(D41)</f>
        <v>0</v>
      </c>
      <c r="E40" s="26">
        <v>3063.41</v>
      </c>
      <c r="F40" s="193" t="e">
        <f t="shared" si="6"/>
        <v>#DIV/0!</v>
      </c>
      <c r="G40" s="187">
        <f t="shared" si="7"/>
        <v>34.026546706653335</v>
      </c>
    </row>
    <row r="41" spans="1:10">
      <c r="A41" s="195" t="s">
        <v>135</v>
      </c>
      <c r="B41" s="166">
        <v>47805.84</v>
      </c>
      <c r="C41" s="26">
        <v>103458</v>
      </c>
      <c r="D41" s="24">
        <f>SUM(D42)</f>
        <v>0</v>
      </c>
      <c r="E41" s="26">
        <v>62510.44</v>
      </c>
      <c r="F41" s="202">
        <f t="shared" si="6"/>
        <v>130.75900350250095</v>
      </c>
      <c r="G41" s="187">
        <f t="shared" si="7"/>
        <v>60.421079085232655</v>
      </c>
    </row>
    <row r="42" spans="1:10">
      <c r="A42" s="196" t="s">
        <v>136</v>
      </c>
      <c r="B42" s="189">
        <f>SUM(B43:B46)</f>
        <v>736361.06</v>
      </c>
      <c r="C42" s="190">
        <f>SUM(C43:C46)</f>
        <v>1718293</v>
      </c>
      <c r="D42" s="26">
        <f>SUM(D43:D45)</f>
        <v>0</v>
      </c>
      <c r="E42" s="190">
        <f>SUM(E43+E44+E45+E46)</f>
        <v>931606.02</v>
      </c>
      <c r="F42" s="191">
        <f t="shared" si="6"/>
        <v>126.5148404235281</v>
      </c>
      <c r="G42" s="187">
        <f t="shared" si="7"/>
        <v>54.216947866283569</v>
      </c>
    </row>
    <row r="43" spans="1:10">
      <c r="A43" s="195" t="s">
        <v>137</v>
      </c>
      <c r="B43" s="166">
        <v>0</v>
      </c>
      <c r="C43" s="166">
        <v>0</v>
      </c>
      <c r="D43" s="24">
        <f>SUM(D44)</f>
        <v>0</v>
      </c>
      <c r="E43" s="166">
        <v>0</v>
      </c>
      <c r="F43" s="203" t="e">
        <f t="shared" si="6"/>
        <v>#DIV/0!</v>
      </c>
      <c r="G43" s="187" t="e">
        <f t="shared" si="7"/>
        <v>#DIV/0!</v>
      </c>
    </row>
    <row r="44" spans="1:10">
      <c r="A44" s="195" t="s">
        <v>138</v>
      </c>
      <c r="B44" s="166">
        <v>0</v>
      </c>
      <c r="C44" s="166">
        <v>0</v>
      </c>
      <c r="D44" s="24">
        <f>SUM(D45)</f>
        <v>0</v>
      </c>
      <c r="E44" s="166">
        <v>0</v>
      </c>
      <c r="F44" s="203" t="e">
        <f t="shared" si="6"/>
        <v>#DIV/0!</v>
      </c>
      <c r="G44" s="187" t="e">
        <f t="shared" si="7"/>
        <v>#DIV/0!</v>
      </c>
    </row>
    <row r="45" spans="1:10" ht="25.5">
      <c r="A45" s="195" t="s">
        <v>139</v>
      </c>
      <c r="B45" s="166">
        <v>630951.65</v>
      </c>
      <c r="C45" s="26">
        <v>1543293</v>
      </c>
      <c r="D45" s="24">
        <f>SUM(D47)</f>
        <v>0</v>
      </c>
      <c r="E45" s="26">
        <v>791458.35</v>
      </c>
      <c r="F45" s="193">
        <f t="shared" si="6"/>
        <v>125.43882720649037</v>
      </c>
      <c r="G45" s="187">
        <f t="shared" si="7"/>
        <v>51.283738732696904</v>
      </c>
    </row>
    <row r="46" spans="1:10">
      <c r="A46" s="149" t="s">
        <v>140</v>
      </c>
      <c r="B46" s="137">
        <v>105409.41</v>
      </c>
      <c r="C46" s="24">
        <v>175000</v>
      </c>
      <c r="D46" s="24">
        <v>0</v>
      </c>
      <c r="E46" s="24">
        <v>140147.67000000001</v>
      </c>
      <c r="F46" s="202">
        <f t="shared" si="6"/>
        <v>132.95555871150404</v>
      </c>
      <c r="G46" s="187">
        <f t="shared" si="7"/>
        <v>80.08438285714287</v>
      </c>
    </row>
    <row r="47" spans="1:10">
      <c r="A47" s="196" t="s">
        <v>141</v>
      </c>
      <c r="B47" s="189">
        <f>SUM(B48)</f>
        <v>0</v>
      </c>
      <c r="C47" s="190">
        <f>SUM(C48)</f>
        <v>3500</v>
      </c>
      <c r="D47" s="190">
        <f>SUM(D48)</f>
        <v>0</v>
      </c>
      <c r="E47" s="190">
        <f>SUM(E48)</f>
        <v>4697.3999999999996</v>
      </c>
      <c r="F47" s="191" t="e">
        <f t="shared" si="6"/>
        <v>#DIV/0!</v>
      </c>
      <c r="G47" s="187">
        <f t="shared" si="7"/>
        <v>134.21142857142857</v>
      </c>
    </row>
    <row r="48" spans="1:10" ht="25.5">
      <c r="A48" s="195" t="s">
        <v>142</v>
      </c>
      <c r="B48" s="137"/>
      <c r="C48" s="26">
        <v>3500</v>
      </c>
      <c r="D48" s="26">
        <v>0</v>
      </c>
      <c r="E48" s="26">
        <v>4697.3999999999996</v>
      </c>
      <c r="F48" s="193" t="e">
        <f t="shared" si="6"/>
        <v>#DIV/0!</v>
      </c>
      <c r="G48" s="187">
        <f t="shared" si="7"/>
        <v>134.21142857142857</v>
      </c>
    </row>
    <row r="49" spans="1:7" ht="25.5">
      <c r="A49" s="196" t="s">
        <v>143</v>
      </c>
      <c r="B49" s="189">
        <f>SUM(B50)</f>
        <v>201</v>
      </c>
      <c r="C49" s="190">
        <f>SUM(C50)</f>
        <v>600</v>
      </c>
      <c r="D49" s="190"/>
      <c r="E49" s="365">
        <f>SUM(E50)</f>
        <v>0</v>
      </c>
      <c r="F49" s="193">
        <f t="shared" si="6"/>
        <v>0</v>
      </c>
      <c r="G49" s="187">
        <f t="shared" si="7"/>
        <v>0</v>
      </c>
    </row>
    <row r="50" spans="1:7">
      <c r="A50" s="169" t="s">
        <v>144</v>
      </c>
      <c r="B50" s="166">
        <v>201</v>
      </c>
      <c r="C50" s="26">
        <v>600</v>
      </c>
      <c r="D50" s="26">
        <v>0</v>
      </c>
      <c r="E50" s="26">
        <v>0</v>
      </c>
      <c r="F50" s="193">
        <f t="shared" si="6"/>
        <v>0</v>
      </c>
      <c r="G50" s="187">
        <f t="shared" si="7"/>
        <v>0</v>
      </c>
    </row>
    <row r="51" spans="1:7">
      <c r="A51" s="169"/>
      <c r="B51" s="167"/>
      <c r="C51" s="29"/>
      <c r="D51" s="29"/>
      <c r="E51" s="29"/>
      <c r="F51" s="175"/>
      <c r="G51" s="175"/>
    </row>
  </sheetData>
  <mergeCells count="5">
    <mergeCell ref="A1:J1"/>
    <mergeCell ref="A3:F3"/>
    <mergeCell ref="A5:F5"/>
    <mergeCell ref="A7:F7"/>
    <mergeCell ref="A30:F30"/>
  </mergeCells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7"/>
  <sheetViews>
    <sheetView workbookViewId="0">
      <selection activeCell="E23" sqref="E23"/>
    </sheetView>
  </sheetViews>
  <sheetFormatPr defaultColWidth="9" defaultRowHeight="15"/>
  <cols>
    <col min="1" max="1" width="37.7109375" customWidth="1"/>
    <col min="2" max="5" width="25.28515625" customWidth="1"/>
    <col min="6" max="6" width="16.7109375" customWidth="1"/>
    <col min="7" max="7" width="15.5703125" customWidth="1"/>
  </cols>
  <sheetData>
    <row r="1" spans="1:11" ht="42" customHeight="1">
      <c r="A1" s="400"/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1" ht="18" customHeight="1">
      <c r="A2" s="3"/>
      <c r="B2" s="3"/>
      <c r="C2" s="3"/>
      <c r="D2" s="3"/>
      <c r="E2" s="3"/>
      <c r="F2" s="3"/>
      <c r="G2" s="3"/>
    </row>
    <row r="3" spans="1:11" ht="15.75">
      <c r="A3" s="400"/>
      <c r="B3" s="400"/>
      <c r="C3" s="400"/>
      <c r="D3" s="400"/>
      <c r="E3" s="411"/>
      <c r="F3" s="411"/>
      <c r="G3" s="176"/>
    </row>
    <row r="4" spans="1:11" ht="18">
      <c r="A4" s="3"/>
      <c r="B4" s="3"/>
      <c r="C4" s="3"/>
      <c r="D4" s="3"/>
      <c r="E4" s="4"/>
      <c r="F4" s="4"/>
      <c r="G4" s="4"/>
    </row>
    <row r="5" spans="1:11" ht="18" customHeight="1">
      <c r="A5" s="400"/>
      <c r="B5" s="401"/>
      <c r="C5" s="401"/>
      <c r="D5" s="401"/>
      <c r="E5" s="401"/>
      <c r="F5" s="401"/>
      <c r="G5" s="177"/>
    </row>
    <row r="6" spans="1:11" ht="18">
      <c r="A6" s="3"/>
      <c r="B6" s="3"/>
      <c r="C6" s="3"/>
      <c r="D6" s="3"/>
      <c r="E6" s="4"/>
      <c r="F6" s="4"/>
      <c r="G6" s="4"/>
    </row>
    <row r="7" spans="1:11" ht="15.75">
      <c r="A7" s="400" t="s">
        <v>148</v>
      </c>
      <c r="B7" s="414"/>
      <c r="C7" s="414"/>
      <c r="D7" s="414"/>
      <c r="E7" s="414"/>
      <c r="F7" s="414"/>
      <c r="G7" s="178"/>
    </row>
    <row r="8" spans="1:11" ht="18">
      <c r="A8" s="3"/>
      <c r="B8" s="3"/>
      <c r="C8" s="3"/>
      <c r="D8" s="3"/>
      <c r="E8" s="4"/>
      <c r="F8" s="4"/>
      <c r="G8" s="4"/>
    </row>
    <row r="9" spans="1:11" ht="25.5">
      <c r="A9" s="5" t="s">
        <v>126</v>
      </c>
      <c r="B9" s="5" t="s">
        <v>246</v>
      </c>
      <c r="C9" s="5" t="s">
        <v>252</v>
      </c>
      <c r="D9" s="5" t="s">
        <v>254</v>
      </c>
      <c r="E9" s="5" t="s">
        <v>253</v>
      </c>
      <c r="F9" s="5" t="s">
        <v>149</v>
      </c>
      <c r="G9" s="5" t="s">
        <v>150</v>
      </c>
    </row>
    <row r="10" spans="1:11" s="1" customFormat="1">
      <c r="A10" s="10">
        <v>1</v>
      </c>
      <c r="B10" s="9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</row>
    <row r="11" spans="1:11" ht="15.75" customHeight="1">
      <c r="A11" s="179" t="s">
        <v>56</v>
      </c>
      <c r="B11" s="180">
        <f>SUM(B12)</f>
        <v>793075.79</v>
      </c>
      <c r="C11" s="16">
        <f>SUM(C12)</f>
        <v>1851604</v>
      </c>
      <c r="D11" s="16">
        <f>SUM(D12)</f>
        <v>0</v>
      </c>
      <c r="E11" s="16">
        <f>SUM(E12)</f>
        <v>1017574.66</v>
      </c>
      <c r="F11" s="16">
        <f>SUM(E11/B11*100)</f>
        <v>128.30736643719763</v>
      </c>
      <c r="G11" s="16">
        <f>SUM(E11/C11*100)</f>
        <v>54.956387002836458</v>
      </c>
    </row>
    <row r="12" spans="1:11" ht="15.75" customHeight="1">
      <c r="A12" s="181" t="s">
        <v>151</v>
      </c>
      <c r="B12" s="182">
        <f>SUM(B13)</f>
        <v>793075.79</v>
      </c>
      <c r="C12" s="183">
        <f>SUM(C13)</f>
        <v>1851604</v>
      </c>
      <c r="D12" s="183">
        <f t="shared" ref="D12:E13" si="0">SUM(D13)</f>
        <v>0</v>
      </c>
      <c r="E12" s="183">
        <f t="shared" si="0"/>
        <v>1017574.66</v>
      </c>
      <c r="F12" s="183">
        <f t="shared" ref="F12:F15" si="1">SUM(E12/B12*100)</f>
        <v>128.30736643719763</v>
      </c>
      <c r="G12" s="183">
        <f>SUM(E12/C12*100)</f>
        <v>54.956387002836458</v>
      </c>
    </row>
    <row r="13" spans="1:11">
      <c r="A13" s="362" t="s">
        <v>152</v>
      </c>
      <c r="B13" s="166">
        <f>SUM(B14)</f>
        <v>793075.79</v>
      </c>
      <c r="C13" s="166">
        <f t="shared" ref="C13" si="2">SUM(C14)</f>
        <v>1851604</v>
      </c>
      <c r="D13" s="166">
        <f t="shared" si="0"/>
        <v>0</v>
      </c>
      <c r="E13" s="166">
        <f t="shared" si="0"/>
        <v>1017574.66</v>
      </c>
      <c r="F13" s="26">
        <f t="shared" si="1"/>
        <v>128.30736643719763</v>
      </c>
      <c r="G13" s="26">
        <f>SUM(E13/C13*100)</f>
        <v>54.956387002836458</v>
      </c>
    </row>
    <row r="14" spans="1:11">
      <c r="A14" s="184" t="s">
        <v>153</v>
      </c>
      <c r="B14" s="166">
        <v>793075.79</v>
      </c>
      <c r="C14" s="26">
        <v>1851604</v>
      </c>
      <c r="D14" s="26">
        <v>0</v>
      </c>
      <c r="E14" s="26">
        <v>1017574.66</v>
      </c>
      <c r="F14" s="26">
        <f t="shared" si="1"/>
        <v>128.30736643719763</v>
      </c>
      <c r="G14" s="26">
        <f>SUM(E14/C14*100)</f>
        <v>54.956387002836458</v>
      </c>
    </row>
    <row r="15" spans="1:11">
      <c r="A15" s="173"/>
      <c r="B15" s="167"/>
      <c r="C15" s="29"/>
      <c r="D15" s="29"/>
      <c r="E15" s="29"/>
      <c r="F15" s="26" t="e">
        <f t="shared" si="1"/>
        <v>#DIV/0!</v>
      </c>
      <c r="G15" s="29" t="e">
        <f>SUM(E15/D15*100)</f>
        <v>#DIV/0!</v>
      </c>
    </row>
    <row r="16" spans="1:11">
      <c r="A16" s="159"/>
      <c r="B16" s="167"/>
      <c r="C16" s="29"/>
      <c r="D16" s="29"/>
      <c r="E16" s="29"/>
      <c r="F16" s="175"/>
      <c r="G16" s="175"/>
    </row>
    <row r="17" spans="1:7">
      <c r="A17" s="165"/>
      <c r="B17" s="167"/>
      <c r="C17" s="29"/>
      <c r="D17" s="185"/>
      <c r="E17" s="29"/>
      <c r="F17" s="175"/>
      <c r="G17" s="175"/>
    </row>
  </sheetData>
  <mergeCells count="4">
    <mergeCell ref="A1:K1"/>
    <mergeCell ref="A3:F3"/>
    <mergeCell ref="A5:F5"/>
    <mergeCell ref="A7:F7"/>
  </mergeCells>
  <pageMargins left="0.7" right="0.7" top="0.75" bottom="0.75" header="0.3" footer="0.3"/>
  <pageSetup paperSize="9" scale="6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4"/>
  <sheetViews>
    <sheetView workbookViewId="0">
      <selection activeCell="G7" sqref="G7"/>
    </sheetView>
  </sheetViews>
  <sheetFormatPr defaultColWidth="9" defaultRowHeight="15"/>
  <cols>
    <col min="1" max="1" width="7.42578125" customWidth="1"/>
    <col min="2" max="2" width="8.42578125" customWidth="1"/>
    <col min="3" max="7" width="25.28515625" customWidth="1"/>
    <col min="8" max="8" width="16" customWidth="1"/>
    <col min="9" max="9" width="11.7109375" customWidth="1"/>
  </cols>
  <sheetData>
    <row r="1" spans="1:9" ht="42" customHeight="1">
      <c r="A1" s="400"/>
      <c r="B1" s="400"/>
      <c r="C1" s="400"/>
      <c r="D1" s="400"/>
      <c r="E1" s="400"/>
      <c r="F1" s="400"/>
      <c r="G1" s="400"/>
      <c r="H1" s="400"/>
    </row>
    <row r="2" spans="1:9" ht="18" customHeight="1">
      <c r="A2" s="3"/>
      <c r="B2" s="3"/>
      <c r="C2" s="3"/>
      <c r="D2" s="3"/>
      <c r="E2" s="3"/>
      <c r="F2" s="3"/>
      <c r="G2" s="3"/>
      <c r="H2" s="3"/>
    </row>
    <row r="3" spans="1:9" ht="15.75" customHeight="1">
      <c r="A3" s="400" t="s">
        <v>0</v>
      </c>
      <c r="B3" s="400"/>
      <c r="C3" s="400"/>
      <c r="D3" s="400"/>
      <c r="E3" s="400"/>
      <c r="F3" s="400"/>
      <c r="G3" s="400"/>
      <c r="H3" s="400"/>
    </row>
    <row r="4" spans="1:9" ht="18">
      <c r="A4" s="3"/>
      <c r="B4" s="3"/>
      <c r="C4" s="3"/>
      <c r="D4" s="3"/>
      <c r="E4" s="3"/>
      <c r="F4" s="3"/>
      <c r="G4" s="4"/>
      <c r="H4" s="4"/>
    </row>
    <row r="5" spans="1:9" ht="18" customHeight="1">
      <c r="A5" s="400" t="s">
        <v>154</v>
      </c>
      <c r="B5" s="400"/>
      <c r="C5" s="400"/>
      <c r="D5" s="400"/>
      <c r="E5" s="400"/>
      <c r="F5" s="400"/>
      <c r="G5" s="400"/>
      <c r="H5" s="400"/>
    </row>
    <row r="6" spans="1:9" ht="18">
      <c r="A6" s="3"/>
      <c r="B6" s="3"/>
      <c r="C6" s="3"/>
      <c r="D6" s="3"/>
      <c r="E6" s="3"/>
      <c r="F6" s="3"/>
      <c r="G6" s="4"/>
      <c r="H6" s="4"/>
    </row>
    <row r="7" spans="1:9" ht="25.5">
      <c r="A7" s="5" t="s">
        <v>155</v>
      </c>
      <c r="B7" s="158" t="s">
        <v>156</v>
      </c>
      <c r="C7" s="158" t="s">
        <v>157</v>
      </c>
      <c r="D7" s="5" t="s">
        <v>246</v>
      </c>
      <c r="E7" s="5" t="s">
        <v>252</v>
      </c>
      <c r="F7" s="5" t="s">
        <v>254</v>
      </c>
      <c r="G7" s="5" t="s">
        <v>253</v>
      </c>
      <c r="H7" s="5" t="s">
        <v>149</v>
      </c>
      <c r="I7" s="5" t="s">
        <v>158</v>
      </c>
    </row>
    <row r="8" spans="1:9">
      <c r="A8" s="170"/>
      <c r="B8" s="171"/>
      <c r="C8" s="172" t="s">
        <v>159</v>
      </c>
      <c r="D8" s="171"/>
      <c r="E8" s="170"/>
      <c r="F8" s="170"/>
      <c r="G8" s="170"/>
      <c r="H8" s="170"/>
      <c r="I8" s="123"/>
    </row>
    <row r="9" spans="1:9" ht="25.5">
      <c r="A9" s="159">
        <v>8</v>
      </c>
      <c r="B9" s="159"/>
      <c r="C9" s="159" t="s">
        <v>160</v>
      </c>
      <c r="D9" s="160">
        <v>0</v>
      </c>
      <c r="E9" s="160">
        <v>0</v>
      </c>
      <c r="F9" s="163"/>
      <c r="G9" s="162">
        <v>0</v>
      </c>
      <c r="H9" s="163"/>
      <c r="I9" s="164"/>
    </row>
    <row r="10" spans="1:9">
      <c r="A10" s="159"/>
      <c r="B10" s="173">
        <v>84</v>
      </c>
      <c r="C10" s="173" t="s">
        <v>161</v>
      </c>
      <c r="D10" s="166">
        <v>0</v>
      </c>
      <c r="E10" s="166">
        <v>0</v>
      </c>
      <c r="F10" s="29"/>
      <c r="G10" s="166">
        <v>0</v>
      </c>
      <c r="H10" s="29"/>
      <c r="I10" s="123"/>
    </row>
    <row r="11" spans="1:9">
      <c r="A11" s="159"/>
      <c r="B11" s="173"/>
      <c r="C11" s="35"/>
      <c r="D11" s="166">
        <v>0</v>
      </c>
      <c r="E11" s="166">
        <v>0</v>
      </c>
      <c r="F11" s="29"/>
      <c r="G11" s="166">
        <v>0</v>
      </c>
      <c r="H11" s="29"/>
      <c r="I11" s="123"/>
    </row>
    <row r="12" spans="1:9">
      <c r="A12" s="159"/>
      <c r="B12" s="173"/>
      <c r="C12" s="172" t="s">
        <v>162</v>
      </c>
      <c r="D12" s="160">
        <v>0</v>
      </c>
      <c r="E12" s="160">
        <v>0</v>
      </c>
      <c r="F12" s="163"/>
      <c r="G12" s="160">
        <v>0</v>
      </c>
      <c r="H12" s="163"/>
      <c r="I12" s="164"/>
    </row>
    <row r="13" spans="1:9" ht="25.5">
      <c r="A13" s="174">
        <v>5</v>
      </c>
      <c r="B13" s="174"/>
      <c r="C13" s="83" t="s">
        <v>163</v>
      </c>
      <c r="D13" s="166">
        <v>0</v>
      </c>
      <c r="E13" s="166">
        <v>0</v>
      </c>
      <c r="F13" s="29"/>
      <c r="G13" s="166">
        <v>0</v>
      </c>
      <c r="H13" s="29"/>
      <c r="I13" s="123"/>
    </row>
    <row r="14" spans="1:9" ht="25.5">
      <c r="A14" s="173"/>
      <c r="B14" s="173">
        <v>54</v>
      </c>
      <c r="C14" s="82" t="s">
        <v>164</v>
      </c>
      <c r="D14" s="166">
        <v>0</v>
      </c>
      <c r="E14" s="166">
        <v>0</v>
      </c>
      <c r="F14" s="29"/>
      <c r="G14" s="166">
        <v>0</v>
      </c>
      <c r="H14" s="175"/>
      <c r="I14" s="123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6"/>
  <sheetViews>
    <sheetView workbookViewId="0">
      <selection activeCell="L23" sqref="L22:L23"/>
    </sheetView>
  </sheetViews>
  <sheetFormatPr defaultColWidth="9" defaultRowHeight="15"/>
  <cols>
    <col min="1" max="5" width="25.28515625" customWidth="1"/>
    <col min="6" max="6" width="16.28515625" customWidth="1"/>
    <col min="7" max="7" width="10.28515625" customWidth="1"/>
  </cols>
  <sheetData>
    <row r="1" spans="1:7" ht="42" customHeight="1">
      <c r="A1" s="400"/>
      <c r="B1" s="400"/>
      <c r="C1" s="400"/>
      <c r="D1" s="400"/>
      <c r="E1" s="400"/>
      <c r="F1" s="400"/>
    </row>
    <row r="2" spans="1:7" ht="18" customHeight="1">
      <c r="A2" s="3"/>
      <c r="B2" s="3"/>
      <c r="C2" s="3"/>
      <c r="D2" s="3"/>
      <c r="E2" s="3"/>
      <c r="F2" s="3"/>
    </row>
    <row r="3" spans="1:7" ht="15.75" customHeight="1">
      <c r="A3" s="400" t="s">
        <v>0</v>
      </c>
      <c r="B3" s="400"/>
      <c r="C3" s="400"/>
      <c r="D3" s="400"/>
      <c r="E3" s="400"/>
      <c r="F3" s="400"/>
    </row>
    <row r="4" spans="1:7" ht="18">
      <c r="A4" s="3"/>
      <c r="B4" s="3"/>
      <c r="C4" s="3"/>
      <c r="D4" s="3"/>
      <c r="E4" s="4"/>
      <c r="F4" s="4"/>
    </row>
    <row r="5" spans="1:7" ht="18" customHeight="1">
      <c r="A5" s="400" t="s">
        <v>165</v>
      </c>
      <c r="B5" s="400"/>
      <c r="C5" s="400"/>
      <c r="D5" s="400"/>
      <c r="E5" s="400"/>
      <c r="F5" s="400"/>
    </row>
    <row r="6" spans="1:7" ht="18">
      <c r="A6" s="3"/>
      <c r="B6" s="3"/>
      <c r="C6" s="3"/>
      <c r="D6" s="3"/>
      <c r="E6" s="4"/>
      <c r="F6" s="4"/>
    </row>
    <row r="7" spans="1:7" ht="25.5">
      <c r="A7" s="158" t="s">
        <v>126</v>
      </c>
      <c r="B7" s="5" t="s">
        <v>246</v>
      </c>
      <c r="C7" s="5" t="s">
        <v>252</v>
      </c>
      <c r="D7" s="5" t="s">
        <v>254</v>
      </c>
      <c r="E7" s="5" t="s">
        <v>253</v>
      </c>
      <c r="F7" s="5" t="s">
        <v>149</v>
      </c>
      <c r="G7" s="5" t="s">
        <v>158</v>
      </c>
    </row>
    <row r="8" spans="1:7">
      <c r="A8" s="159" t="s">
        <v>159</v>
      </c>
      <c r="B8" s="160">
        <v>0</v>
      </c>
      <c r="C8" s="161">
        <v>0</v>
      </c>
      <c r="D8" s="162">
        <v>0</v>
      </c>
      <c r="E8" s="162">
        <v>0</v>
      </c>
      <c r="F8" s="163"/>
      <c r="G8" s="164"/>
    </row>
    <row r="9" spans="1:7" ht="25.5">
      <c r="A9" s="159" t="s">
        <v>166</v>
      </c>
      <c r="B9" s="160">
        <v>0</v>
      </c>
      <c r="C9" s="160">
        <v>0</v>
      </c>
      <c r="D9" s="162">
        <v>0</v>
      </c>
      <c r="E9" s="160">
        <v>0</v>
      </c>
      <c r="F9" s="160">
        <v>0</v>
      </c>
      <c r="G9" s="160">
        <v>0</v>
      </c>
    </row>
    <row r="10" spans="1:7" ht="25.5">
      <c r="A10" s="362" t="s">
        <v>167</v>
      </c>
      <c r="B10" s="166">
        <v>0</v>
      </c>
      <c r="C10" s="166">
        <v>0</v>
      </c>
      <c r="D10" s="26">
        <v>0</v>
      </c>
      <c r="E10" s="166">
        <v>0</v>
      </c>
      <c r="F10" s="166">
        <v>0</v>
      </c>
      <c r="G10" s="166">
        <v>0</v>
      </c>
    </row>
    <row r="11" spans="1:7">
      <c r="A11" s="165"/>
      <c r="B11" s="167"/>
      <c r="C11" s="29"/>
      <c r="D11" s="29"/>
      <c r="E11" s="29"/>
      <c r="F11" s="29"/>
      <c r="G11" s="123"/>
    </row>
    <row r="12" spans="1:7">
      <c r="A12" s="159" t="s">
        <v>162</v>
      </c>
      <c r="B12" s="160">
        <f>SUM(B13+B15)</f>
        <v>749032.51</v>
      </c>
      <c r="C12" s="160">
        <f>SUM(C13+C15)</f>
        <v>1738546</v>
      </c>
      <c r="D12" s="160">
        <f>SUM(D13+D15)</f>
        <v>0</v>
      </c>
      <c r="E12" s="160">
        <f>SUM(E13+E15)</f>
        <v>947303.41</v>
      </c>
      <c r="F12" s="162">
        <f>(E12/B12*100)</f>
        <v>126.47026629057795</v>
      </c>
      <c r="G12" s="168">
        <f>SUM(E12/C12*100)</f>
        <v>54.48825685371569</v>
      </c>
    </row>
    <row r="13" spans="1:7">
      <c r="A13" s="83" t="s">
        <v>129</v>
      </c>
      <c r="B13" s="160">
        <f>SUM(B14)</f>
        <v>741158.17</v>
      </c>
      <c r="C13" s="160">
        <f>SUM(C14)</f>
        <v>1726043</v>
      </c>
      <c r="D13" s="162">
        <v>0</v>
      </c>
      <c r="E13" s="162">
        <f>SUM(E14)</f>
        <v>936347.27</v>
      </c>
      <c r="F13" s="162">
        <f>(E13/B13*100)</f>
        <v>126.33568756315536</v>
      </c>
      <c r="G13" s="168">
        <f>SUM(E13/C13*100)</f>
        <v>54.248200653170287</v>
      </c>
    </row>
    <row r="14" spans="1:7">
      <c r="A14" s="363" t="s">
        <v>130</v>
      </c>
      <c r="B14" s="166">
        <v>741158.17</v>
      </c>
      <c r="C14" s="26">
        <v>1726043</v>
      </c>
      <c r="D14" s="26">
        <v>0</v>
      </c>
      <c r="E14" s="26">
        <v>936347.27</v>
      </c>
      <c r="F14" s="162">
        <f>(E14/B14*100)</f>
        <v>126.33568756315536</v>
      </c>
      <c r="G14" s="168">
        <f>SUM(E14/C14*100)</f>
        <v>54.248200653170287</v>
      </c>
    </row>
    <row r="15" spans="1:7">
      <c r="A15" s="83" t="s">
        <v>131</v>
      </c>
      <c r="B15" s="160">
        <f>SUM(B16)</f>
        <v>7874.34</v>
      </c>
      <c r="C15" s="160">
        <f>SUM(C16)</f>
        <v>12503</v>
      </c>
      <c r="D15" s="162">
        <v>0</v>
      </c>
      <c r="E15" s="162">
        <f>SUM(E16)</f>
        <v>10956.14</v>
      </c>
      <c r="F15" s="162">
        <f>(E15/B15*100)</f>
        <v>139.13724832811383</v>
      </c>
      <c r="G15" s="168">
        <f>SUM(E15/C15*100)</f>
        <v>87.62808925857793</v>
      </c>
    </row>
    <row r="16" spans="1:7">
      <c r="A16" s="363" t="s">
        <v>168</v>
      </c>
      <c r="B16" s="166">
        <v>7874.34</v>
      </c>
      <c r="C16" s="26">
        <v>12503</v>
      </c>
      <c r="D16" s="26">
        <v>0</v>
      </c>
      <c r="E16" s="376">
        <v>10956.14</v>
      </c>
      <c r="F16" s="162">
        <f>(E16/B16*100)</f>
        <v>139.13724832811383</v>
      </c>
      <c r="G16" s="168">
        <f>SUM(E16/C16*100)</f>
        <v>87.62808925857793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88"/>
  <sheetViews>
    <sheetView zoomScale="90" zoomScaleNormal="90" workbookViewId="0">
      <selection activeCell="J106" sqref="J106"/>
    </sheetView>
  </sheetViews>
  <sheetFormatPr defaultColWidth="9" defaultRowHeight="15"/>
  <cols>
    <col min="1" max="1" width="7.42578125" customWidth="1"/>
    <col min="2" max="2" width="8.42578125" customWidth="1"/>
    <col min="3" max="3" width="8.7109375" customWidth="1"/>
    <col min="4" max="4" width="30" customWidth="1"/>
    <col min="5" max="8" width="25.28515625" customWidth="1"/>
    <col min="9" max="10" width="17.7109375" customWidth="1"/>
    <col min="13" max="13" width="16.5703125" customWidth="1"/>
  </cols>
  <sheetData>
    <row r="1" spans="1:13" ht="42" customHeight="1">
      <c r="A1" s="400"/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3" ht="18">
      <c r="A2" s="3"/>
      <c r="B2" s="3"/>
      <c r="C2" s="3"/>
      <c r="D2" s="3"/>
      <c r="E2" s="3"/>
      <c r="F2" s="3"/>
      <c r="G2" s="3"/>
      <c r="H2" s="4"/>
      <c r="I2" s="4"/>
      <c r="J2" s="4"/>
    </row>
    <row r="3" spans="1:13" ht="18">
      <c r="A3" s="3"/>
      <c r="B3" s="3"/>
      <c r="C3" s="3"/>
      <c r="D3" s="3"/>
      <c r="E3" s="3"/>
      <c r="F3" s="2" t="s">
        <v>169</v>
      </c>
      <c r="G3" s="3"/>
      <c r="H3" s="4"/>
      <c r="I3" s="4"/>
      <c r="J3" s="4"/>
    </row>
    <row r="4" spans="1:13" ht="18">
      <c r="A4" s="3"/>
      <c r="B4" s="3"/>
      <c r="C4" s="3"/>
      <c r="D4" s="3"/>
      <c r="E4" s="3"/>
      <c r="F4" s="2"/>
      <c r="G4" s="3"/>
      <c r="H4" s="4"/>
      <c r="I4" s="4"/>
      <c r="J4" s="4"/>
    </row>
    <row r="5" spans="1:13" ht="18" customHeight="1">
      <c r="A5" s="400" t="s">
        <v>170</v>
      </c>
      <c r="B5" s="400"/>
      <c r="C5" s="400"/>
      <c r="D5" s="400"/>
      <c r="E5" s="400"/>
      <c r="F5" s="400"/>
      <c r="G5" s="400"/>
      <c r="H5" s="400"/>
      <c r="I5" s="400"/>
      <c r="J5" s="2"/>
    </row>
    <row r="6" spans="1:13" ht="18">
      <c r="A6" s="3"/>
      <c r="B6" s="3"/>
      <c r="C6" s="3"/>
      <c r="D6" s="3"/>
      <c r="E6" s="3"/>
      <c r="F6" s="3"/>
      <c r="G6" s="3"/>
      <c r="H6" s="4"/>
      <c r="I6" s="4"/>
      <c r="J6" s="4"/>
    </row>
    <row r="7" spans="1:13" ht="25.5">
      <c r="A7" s="534" t="s">
        <v>171</v>
      </c>
      <c r="B7" s="534"/>
      <c r="C7" s="534"/>
      <c r="D7" s="5" t="s">
        <v>172</v>
      </c>
      <c r="E7" s="5" t="s">
        <v>246</v>
      </c>
      <c r="F7" s="5" t="s">
        <v>252</v>
      </c>
      <c r="G7" s="5" t="s">
        <v>254</v>
      </c>
      <c r="H7" s="5" t="s">
        <v>253</v>
      </c>
      <c r="I7" s="5" t="s">
        <v>173</v>
      </c>
      <c r="J7" s="5" t="s">
        <v>174</v>
      </c>
    </row>
    <row r="8" spans="1:13" s="1" customFormat="1">
      <c r="A8" s="6"/>
      <c r="B8" s="7"/>
      <c r="C8" s="8"/>
      <c r="D8" s="9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</row>
    <row r="9" spans="1:13" s="1" customFormat="1" ht="43.9" customHeight="1">
      <c r="A9" s="535" t="s">
        <v>175</v>
      </c>
      <c r="B9" s="536"/>
      <c r="C9" s="537"/>
      <c r="D9" s="11" t="s">
        <v>176</v>
      </c>
      <c r="E9" s="12">
        <f>SUM(E10+E113)</f>
        <v>793075.79</v>
      </c>
      <c r="F9" s="12">
        <f t="shared" ref="F9:H9" si="0">SUM(F10+F113)</f>
        <v>1852522</v>
      </c>
      <c r="G9" s="12">
        <f t="shared" si="0"/>
        <v>0</v>
      </c>
      <c r="H9" s="12">
        <f t="shared" si="0"/>
        <v>1017574.6600000001</v>
      </c>
      <c r="I9" s="47">
        <f t="shared" ref="I9:I23" si="1">SUM(H9/E9*100)</f>
        <v>128.30736643719766</v>
      </c>
      <c r="J9" s="48">
        <f>SUM(H9/F9*100)</f>
        <v>54.929153877794711</v>
      </c>
    </row>
    <row r="10" spans="1:13" ht="25.5">
      <c r="A10" s="538" t="s">
        <v>177</v>
      </c>
      <c r="B10" s="538"/>
      <c r="C10" s="538"/>
      <c r="D10" s="13" t="s">
        <v>178</v>
      </c>
      <c r="E10" s="14">
        <f>SUM(E11+E97+E105)</f>
        <v>678757.49</v>
      </c>
      <c r="F10" s="14">
        <f>SUM(F11+F97+F105)</f>
        <v>1645833</v>
      </c>
      <c r="G10" s="14">
        <f t="shared" ref="G10:H10" si="2">SUM(G11+G97+G105)</f>
        <v>0</v>
      </c>
      <c r="H10" s="14">
        <f t="shared" si="2"/>
        <v>853968.79000000015</v>
      </c>
      <c r="I10" s="49">
        <f t="shared" si="1"/>
        <v>125.81353466906128</v>
      </c>
      <c r="J10" s="49">
        <f t="shared" ref="J10:J19" si="3">SUM(H10/F10*100)</f>
        <v>51.886721799842391</v>
      </c>
    </row>
    <row r="11" spans="1:13" ht="38.25">
      <c r="A11" s="539" t="s">
        <v>179</v>
      </c>
      <c r="B11" s="539"/>
      <c r="C11" s="539"/>
      <c r="D11" s="15" t="s">
        <v>180</v>
      </c>
      <c r="E11" s="16">
        <f>SUM(E12+E48)</f>
        <v>672546.41</v>
      </c>
      <c r="F11" s="16">
        <f>SUM(F12+F48)</f>
        <v>1606795</v>
      </c>
      <c r="G11" s="16">
        <f>SUM(G12+G48)</f>
        <v>0</v>
      </c>
      <c r="H11" s="16">
        <f>SUM(H12+H48)</f>
        <v>843277.2300000001</v>
      </c>
      <c r="I11" s="50">
        <f t="shared" si="1"/>
        <v>125.38573062935538</v>
      </c>
      <c r="J11" s="50">
        <f t="shared" si="3"/>
        <v>52.481942624914822</v>
      </c>
    </row>
    <row r="12" spans="1:13" ht="18.600000000000001" customHeight="1">
      <c r="A12" s="426" t="s">
        <v>181</v>
      </c>
      <c r="B12" s="426"/>
      <c r="C12" s="426"/>
      <c r="D12" s="17" t="s">
        <v>182</v>
      </c>
      <c r="E12" s="18">
        <f>SUM(E13)</f>
        <v>41594.760000000009</v>
      </c>
      <c r="F12" s="18">
        <f>SUM(F13)</f>
        <v>64420</v>
      </c>
      <c r="G12" s="18">
        <f>SUM(G13)</f>
        <v>0</v>
      </c>
      <c r="H12" s="18">
        <f>SUM(H13)</f>
        <v>51818.880000000012</v>
      </c>
      <c r="I12" s="51">
        <f t="shared" si="1"/>
        <v>124.5803077118368</v>
      </c>
      <c r="J12" s="51">
        <f t="shared" si="3"/>
        <v>80.439118286246526</v>
      </c>
    </row>
    <row r="13" spans="1:13" ht="18.600000000000001" customHeight="1">
      <c r="A13" s="540">
        <v>3</v>
      </c>
      <c r="B13" s="540"/>
      <c r="C13" s="540"/>
      <c r="D13" s="19" t="s">
        <v>57</v>
      </c>
      <c r="E13" s="20">
        <f>SUM(E14+E44)</f>
        <v>41594.760000000009</v>
      </c>
      <c r="F13" s="20">
        <f>SUM(F14+F44)</f>
        <v>64420</v>
      </c>
      <c r="G13" s="20">
        <f>SUM(G14+G44)</f>
        <v>0</v>
      </c>
      <c r="H13" s="20">
        <f>SUM(H14+H44)</f>
        <v>51818.880000000012</v>
      </c>
      <c r="I13" s="52">
        <f t="shared" si="1"/>
        <v>124.5803077118368</v>
      </c>
      <c r="J13" s="52">
        <f t="shared" si="3"/>
        <v>80.439118286246526</v>
      </c>
    </row>
    <row r="14" spans="1:13" ht="18.600000000000001" customHeight="1">
      <c r="A14" s="541">
        <v>32</v>
      </c>
      <c r="B14" s="541"/>
      <c r="C14" s="541"/>
      <c r="D14" s="21" t="s">
        <v>68</v>
      </c>
      <c r="E14" s="22">
        <f>SUM(E15+E20+E27+E37)</f>
        <v>41213.640000000007</v>
      </c>
      <c r="F14" s="22">
        <f>SUM(F15+F20+F27+F37)</f>
        <v>64220</v>
      </c>
      <c r="G14" s="22">
        <f>SUM(G15+G20+G27+G37)</f>
        <v>0</v>
      </c>
      <c r="H14" s="22">
        <f>SUM(H15+H20+H27+H37)</f>
        <v>51538.330000000009</v>
      </c>
      <c r="I14" s="53">
        <f t="shared" si="1"/>
        <v>125.05163339127532</v>
      </c>
      <c r="J14" s="53">
        <f t="shared" si="3"/>
        <v>80.252771722204926</v>
      </c>
    </row>
    <row r="15" spans="1:13" ht="18.600000000000001" customHeight="1">
      <c r="A15" s="530">
        <v>321</v>
      </c>
      <c r="B15" s="531"/>
      <c r="C15" s="532"/>
      <c r="D15" s="23" t="s">
        <v>69</v>
      </c>
      <c r="E15" s="24">
        <f>SUM(E16:E19)</f>
        <v>9470.32</v>
      </c>
      <c r="F15" s="24">
        <f>SUM(F16:F19)</f>
        <v>10000</v>
      </c>
      <c r="G15" s="24">
        <f>SUM(G16:G19)</f>
        <v>0</v>
      </c>
      <c r="H15" s="24">
        <f>SUM(H16:H19)</f>
        <v>8843.4</v>
      </c>
      <c r="I15" s="54">
        <f t="shared" si="1"/>
        <v>93.3801603324914</v>
      </c>
      <c r="J15" s="54">
        <f t="shared" si="3"/>
        <v>88.433999999999997</v>
      </c>
    </row>
    <row r="16" spans="1:13" ht="18.600000000000001" customHeight="1">
      <c r="A16" s="515">
        <v>3211</v>
      </c>
      <c r="B16" s="516"/>
      <c r="C16" s="517"/>
      <c r="D16" s="25" t="s">
        <v>70</v>
      </c>
      <c r="E16" s="26">
        <v>2643.84</v>
      </c>
      <c r="F16" s="26">
        <v>3000</v>
      </c>
      <c r="G16" s="26">
        <v>0</v>
      </c>
      <c r="H16" s="26">
        <v>2525.8000000000002</v>
      </c>
      <c r="I16" s="55">
        <f t="shared" si="1"/>
        <v>95.535282014040192</v>
      </c>
      <c r="J16" s="54">
        <f t="shared" si="3"/>
        <v>84.193333333333342</v>
      </c>
      <c r="M16" s="393"/>
    </row>
    <row r="17" spans="1:13" ht="25.15" customHeight="1">
      <c r="A17" s="515">
        <v>3212</v>
      </c>
      <c r="B17" s="516"/>
      <c r="C17" s="517"/>
      <c r="D17" s="25" t="s">
        <v>183</v>
      </c>
      <c r="E17" s="26">
        <v>6826.48</v>
      </c>
      <c r="F17" s="26">
        <v>7000</v>
      </c>
      <c r="G17" s="26">
        <v>0</v>
      </c>
      <c r="H17" s="26">
        <v>6114</v>
      </c>
      <c r="I17" s="55">
        <f t="shared" si="1"/>
        <v>89.56299586316814</v>
      </c>
      <c r="J17" s="54">
        <f t="shared" si="3"/>
        <v>87.342857142857142</v>
      </c>
      <c r="M17" s="393"/>
    </row>
    <row r="18" spans="1:13" ht="27" customHeight="1">
      <c r="A18" s="448">
        <v>3213</v>
      </c>
      <c r="B18" s="448"/>
      <c r="C18" s="448"/>
      <c r="D18" s="25" t="s">
        <v>184</v>
      </c>
      <c r="E18" s="26"/>
      <c r="F18" s="26">
        <v>0</v>
      </c>
      <c r="G18" s="26">
        <v>0</v>
      </c>
      <c r="H18" s="26">
        <v>203.6</v>
      </c>
      <c r="I18" s="55" t="e">
        <f t="shared" si="1"/>
        <v>#DIV/0!</v>
      </c>
      <c r="J18" s="54" t="e">
        <f t="shared" si="3"/>
        <v>#DIV/0!</v>
      </c>
      <c r="M18" s="393"/>
    </row>
    <row r="19" spans="1:13" ht="26.45" customHeight="1">
      <c r="A19" s="448">
        <v>3214</v>
      </c>
      <c r="B19" s="448"/>
      <c r="C19" s="448"/>
      <c r="D19" s="25" t="s">
        <v>185</v>
      </c>
      <c r="E19" s="26"/>
      <c r="F19" s="26">
        <v>0</v>
      </c>
      <c r="G19" s="26">
        <v>0</v>
      </c>
      <c r="H19" s="26">
        <v>0</v>
      </c>
      <c r="I19" s="55" t="e">
        <f t="shared" si="1"/>
        <v>#DIV/0!</v>
      </c>
      <c r="J19" s="54" t="e">
        <f t="shared" si="3"/>
        <v>#DIV/0!</v>
      </c>
    </row>
    <row r="20" spans="1:13" ht="38.25" customHeight="1">
      <c r="A20" s="533">
        <v>322</v>
      </c>
      <c r="B20" s="533"/>
      <c r="C20" s="533"/>
      <c r="D20" s="23" t="s">
        <v>186</v>
      </c>
      <c r="E20" s="24">
        <f>SUM(E21:E26)</f>
        <v>24677.450000000004</v>
      </c>
      <c r="F20" s="24">
        <f>SUM(F21:F26)</f>
        <v>25000</v>
      </c>
      <c r="G20" s="24">
        <f t="shared" ref="G20:H20" si="4">SUM(G21:G26)</f>
        <v>0</v>
      </c>
      <c r="H20" s="24">
        <f t="shared" si="4"/>
        <v>27377.9</v>
      </c>
      <c r="I20" s="54">
        <f>SUM(H20/E20*100)</f>
        <v>110.94298641067046</v>
      </c>
      <c r="J20" s="54">
        <f>SUM(H20/F20*100)</f>
        <v>109.5116</v>
      </c>
    </row>
    <row r="21" spans="1:13" ht="29.1" customHeight="1">
      <c r="A21" s="515">
        <v>3221</v>
      </c>
      <c r="B21" s="516"/>
      <c r="C21" s="517"/>
      <c r="D21" s="25" t="s">
        <v>187</v>
      </c>
      <c r="E21" s="26">
        <v>3186.79</v>
      </c>
      <c r="F21" s="26">
        <v>9000</v>
      </c>
      <c r="G21" s="26">
        <v>0</v>
      </c>
      <c r="H21" s="26">
        <v>5821.01</v>
      </c>
      <c r="I21" s="55">
        <f t="shared" si="1"/>
        <v>182.66060832373643</v>
      </c>
      <c r="J21" s="54">
        <f t="shared" ref="J21:J34" si="5">SUM(H21/F21*100)</f>
        <v>64.677888888888887</v>
      </c>
    </row>
    <row r="22" spans="1:13">
      <c r="A22" s="515">
        <v>3222</v>
      </c>
      <c r="B22" s="516"/>
      <c r="C22" s="517"/>
      <c r="D22" s="25" t="s">
        <v>76</v>
      </c>
      <c r="E22" s="26">
        <v>2299.81</v>
      </c>
      <c r="F22" s="26"/>
      <c r="G22" s="26">
        <v>0</v>
      </c>
      <c r="H22" s="26">
        <v>0</v>
      </c>
      <c r="I22" s="55">
        <f t="shared" si="1"/>
        <v>0</v>
      </c>
      <c r="J22" s="54" t="e">
        <f t="shared" si="5"/>
        <v>#DIV/0!</v>
      </c>
    </row>
    <row r="23" spans="1:13" ht="18.75" customHeight="1">
      <c r="A23" s="515">
        <v>3223</v>
      </c>
      <c r="B23" s="516"/>
      <c r="C23" s="517"/>
      <c r="D23" s="25" t="s">
        <v>77</v>
      </c>
      <c r="E23" s="26">
        <v>17805.13</v>
      </c>
      <c r="F23" s="26">
        <v>14000</v>
      </c>
      <c r="G23" s="26">
        <v>0</v>
      </c>
      <c r="H23" s="26">
        <v>19564.47</v>
      </c>
      <c r="I23" s="55">
        <f t="shared" si="1"/>
        <v>109.88108483341598</v>
      </c>
      <c r="J23" s="54">
        <f t="shared" si="5"/>
        <v>139.7462142857143</v>
      </c>
    </row>
    <row r="24" spans="1:13" ht="33" customHeight="1">
      <c r="A24" s="515">
        <v>3224</v>
      </c>
      <c r="B24" s="516"/>
      <c r="C24" s="517"/>
      <c r="D24" s="25" t="s">
        <v>78</v>
      </c>
      <c r="E24" s="26">
        <v>1385.72</v>
      </c>
      <c r="F24" s="26">
        <v>2000</v>
      </c>
      <c r="G24" s="26">
        <v>0</v>
      </c>
      <c r="H24" s="26">
        <v>1992.42</v>
      </c>
      <c r="I24" s="55">
        <f t="shared" ref="I24:I34" si="6">SUM(H24/E24*100)</f>
        <v>143.78229368126316</v>
      </c>
      <c r="J24" s="54">
        <f t="shared" si="5"/>
        <v>99.621000000000009</v>
      </c>
    </row>
    <row r="25" spans="1:13" ht="14.45" customHeight="1">
      <c r="A25" s="515">
        <v>3225</v>
      </c>
      <c r="B25" s="516"/>
      <c r="C25" s="517"/>
      <c r="D25" s="25" t="s">
        <v>188</v>
      </c>
      <c r="E25" s="26">
        <v>0</v>
      </c>
      <c r="F25" s="26">
        <v>0</v>
      </c>
      <c r="G25" s="26">
        <v>0</v>
      </c>
      <c r="H25" s="29">
        <v>0</v>
      </c>
      <c r="I25" s="55" t="e">
        <f t="shared" si="6"/>
        <v>#DIV/0!</v>
      </c>
      <c r="J25" s="54" t="e">
        <f t="shared" si="5"/>
        <v>#DIV/0!</v>
      </c>
    </row>
    <row r="26" spans="1:13" ht="26.45" customHeight="1">
      <c r="A26" s="515">
        <v>3227</v>
      </c>
      <c r="B26" s="516"/>
      <c r="C26" s="517"/>
      <c r="D26" s="25" t="s">
        <v>80</v>
      </c>
      <c r="E26" s="26"/>
      <c r="F26" s="26">
        <v>0</v>
      </c>
      <c r="G26" s="26">
        <v>0</v>
      </c>
      <c r="H26" s="26">
        <v>0</v>
      </c>
      <c r="I26" s="55" t="e">
        <f t="shared" si="6"/>
        <v>#DIV/0!</v>
      </c>
      <c r="J26" s="54" t="e">
        <f t="shared" si="5"/>
        <v>#DIV/0!</v>
      </c>
    </row>
    <row r="27" spans="1:13" ht="14.45" customHeight="1">
      <c r="A27" s="467">
        <v>323</v>
      </c>
      <c r="B27" s="468"/>
      <c r="C27" s="469"/>
      <c r="D27" s="23" t="s">
        <v>81</v>
      </c>
      <c r="E27" s="24">
        <f>SUM(E28:E36)</f>
        <v>6626.75</v>
      </c>
      <c r="F27" s="24">
        <f>SUM(F28:F36)</f>
        <v>29000</v>
      </c>
      <c r="G27" s="24">
        <f t="shared" ref="G27:H27" si="7">SUM(G28:G36)</f>
        <v>0</v>
      </c>
      <c r="H27" s="24">
        <f t="shared" si="7"/>
        <v>14877.91</v>
      </c>
      <c r="I27" s="55">
        <f t="shared" si="6"/>
        <v>224.51292111517711</v>
      </c>
      <c r="J27" s="54">
        <f t="shared" si="5"/>
        <v>51.303137931034485</v>
      </c>
    </row>
    <row r="28" spans="1:13" ht="23.45" customHeight="1">
      <c r="A28" s="527">
        <v>3231</v>
      </c>
      <c r="B28" s="528"/>
      <c r="C28" s="529"/>
      <c r="D28" s="32" t="s">
        <v>189</v>
      </c>
      <c r="E28" s="26">
        <v>1451.75</v>
      </c>
      <c r="F28" s="26">
        <v>8500</v>
      </c>
      <c r="G28" s="26">
        <v>0</v>
      </c>
      <c r="H28" s="26">
        <v>2963.71</v>
      </c>
      <c r="I28" s="55">
        <f t="shared" si="6"/>
        <v>204.14740830032719</v>
      </c>
      <c r="J28" s="54">
        <f t="shared" si="5"/>
        <v>34.867176470588234</v>
      </c>
    </row>
    <row r="29" spans="1:13" ht="23.25" customHeight="1">
      <c r="A29" s="515">
        <v>3232</v>
      </c>
      <c r="B29" s="516"/>
      <c r="C29" s="517"/>
      <c r="D29" s="25" t="s">
        <v>83</v>
      </c>
      <c r="E29" s="26">
        <v>406.1</v>
      </c>
      <c r="F29" s="26"/>
      <c r="G29" s="26">
        <v>0</v>
      </c>
      <c r="H29" s="26">
        <v>1957.48</v>
      </c>
      <c r="I29" s="55">
        <f t="shared" si="6"/>
        <v>482.0192070918493</v>
      </c>
      <c r="J29" s="54" t="e">
        <f t="shared" si="5"/>
        <v>#DIV/0!</v>
      </c>
    </row>
    <row r="30" spans="1:13">
      <c r="A30" s="515">
        <v>3233</v>
      </c>
      <c r="B30" s="516"/>
      <c r="C30" s="517"/>
      <c r="D30" s="25" t="s">
        <v>190</v>
      </c>
      <c r="E30" s="26"/>
      <c r="F30" s="26"/>
      <c r="G30" s="26">
        <v>0</v>
      </c>
      <c r="H30" s="26"/>
      <c r="I30" s="55" t="e">
        <f t="shared" si="6"/>
        <v>#DIV/0!</v>
      </c>
      <c r="J30" s="54" t="e">
        <f t="shared" si="5"/>
        <v>#DIV/0!</v>
      </c>
    </row>
    <row r="31" spans="1:13" ht="22.5" customHeight="1">
      <c r="A31" s="515">
        <v>3234</v>
      </c>
      <c r="B31" s="516"/>
      <c r="C31" s="517"/>
      <c r="D31" s="25" t="s">
        <v>85</v>
      </c>
      <c r="E31" s="26">
        <v>2106.65</v>
      </c>
      <c r="F31" s="26">
        <v>7500</v>
      </c>
      <c r="G31" s="26">
        <v>0</v>
      </c>
      <c r="H31" s="26">
        <v>3481.24</v>
      </c>
      <c r="I31" s="55">
        <f t="shared" si="6"/>
        <v>165.25004153513871</v>
      </c>
      <c r="J31" s="54">
        <f t="shared" si="5"/>
        <v>46.416533333333334</v>
      </c>
    </row>
    <row r="32" spans="1:13" ht="23.25" customHeight="1">
      <c r="A32" s="515">
        <v>3235</v>
      </c>
      <c r="B32" s="516"/>
      <c r="C32" s="517"/>
      <c r="D32" s="25" t="s">
        <v>86</v>
      </c>
      <c r="E32" s="26">
        <v>165.91</v>
      </c>
      <c r="F32" s="26">
        <v>2000</v>
      </c>
      <c r="G32" s="26">
        <v>0</v>
      </c>
      <c r="H32" s="26">
        <v>829.5</v>
      </c>
      <c r="I32" s="55">
        <f t="shared" si="6"/>
        <v>499.96986317883187</v>
      </c>
      <c r="J32" s="54">
        <f t="shared" si="5"/>
        <v>41.475000000000001</v>
      </c>
    </row>
    <row r="33" spans="1:11" ht="19.5" customHeight="1">
      <c r="A33" s="515">
        <v>3236</v>
      </c>
      <c r="B33" s="516"/>
      <c r="C33" s="517"/>
      <c r="D33" s="27" t="s">
        <v>191</v>
      </c>
      <c r="E33" s="26">
        <v>0</v>
      </c>
      <c r="F33" s="26">
        <v>0</v>
      </c>
      <c r="G33" s="26">
        <v>0</v>
      </c>
      <c r="H33" s="26">
        <v>0</v>
      </c>
      <c r="I33" s="55" t="e">
        <f t="shared" si="6"/>
        <v>#DIV/0!</v>
      </c>
      <c r="J33" s="54" t="e">
        <f t="shared" si="5"/>
        <v>#DIV/0!</v>
      </c>
    </row>
    <row r="34" spans="1:11" ht="14.45" customHeight="1">
      <c r="A34" s="515">
        <v>3237</v>
      </c>
      <c r="B34" s="516"/>
      <c r="C34" s="517"/>
      <c r="D34" s="27" t="s">
        <v>192</v>
      </c>
      <c r="E34" s="26"/>
      <c r="F34" s="26">
        <v>0</v>
      </c>
      <c r="G34" s="26">
        <v>0</v>
      </c>
      <c r="H34" s="26">
        <v>450</v>
      </c>
      <c r="I34" s="55" t="e">
        <f t="shared" si="6"/>
        <v>#DIV/0!</v>
      </c>
      <c r="J34" s="54" t="e">
        <f t="shared" si="5"/>
        <v>#DIV/0!</v>
      </c>
    </row>
    <row r="35" spans="1:11" ht="14.45" customHeight="1">
      <c r="A35" s="515">
        <v>3238</v>
      </c>
      <c r="B35" s="516"/>
      <c r="C35" s="517"/>
      <c r="D35" s="27" t="s">
        <v>89</v>
      </c>
      <c r="E35" s="26">
        <v>1994.63</v>
      </c>
      <c r="F35" s="26">
        <v>10000</v>
      </c>
      <c r="G35" s="26">
        <v>0</v>
      </c>
      <c r="H35" s="26">
        <v>3878.46</v>
      </c>
      <c r="I35" s="55">
        <f t="shared" ref="I35:I46" si="8">SUM(H35/E35*100)</f>
        <v>194.44508505336827</v>
      </c>
      <c r="J35" s="54">
        <f t="shared" ref="J35:J55" si="9">SUM(H35/F35*100)</f>
        <v>38.784600000000005</v>
      </c>
    </row>
    <row r="36" spans="1:11" ht="14.45" customHeight="1">
      <c r="A36" s="515">
        <v>3239</v>
      </c>
      <c r="B36" s="516"/>
      <c r="C36" s="517"/>
      <c r="D36" s="27" t="s">
        <v>90</v>
      </c>
      <c r="E36" s="26">
        <v>501.71</v>
      </c>
      <c r="F36" s="26">
        <v>1000</v>
      </c>
      <c r="G36" s="26">
        <v>0</v>
      </c>
      <c r="H36" s="26">
        <v>1317.52</v>
      </c>
      <c r="I36" s="55">
        <f t="shared" si="8"/>
        <v>262.60588786350684</v>
      </c>
      <c r="J36" s="54">
        <f t="shared" si="9"/>
        <v>131.75200000000001</v>
      </c>
    </row>
    <row r="37" spans="1:11" ht="25.5">
      <c r="A37" s="524">
        <v>329</v>
      </c>
      <c r="B37" s="525"/>
      <c r="C37" s="526"/>
      <c r="D37" s="33" t="s">
        <v>92</v>
      </c>
      <c r="E37" s="34">
        <f>SUM(E38:E43)</f>
        <v>439.12</v>
      </c>
      <c r="F37" s="34">
        <f t="shared" ref="F37:H37" si="10">SUM(F38:F43)</f>
        <v>220</v>
      </c>
      <c r="G37" s="34">
        <f t="shared" si="10"/>
        <v>0</v>
      </c>
      <c r="H37" s="34">
        <f t="shared" si="10"/>
        <v>439.12</v>
      </c>
      <c r="I37" s="55">
        <f t="shared" si="8"/>
        <v>100</v>
      </c>
      <c r="J37" s="54">
        <f t="shared" si="9"/>
        <v>199.6</v>
      </c>
    </row>
    <row r="38" spans="1:11" ht="14.45" customHeight="1">
      <c r="A38" s="520">
        <v>3292</v>
      </c>
      <c r="B38" s="521"/>
      <c r="C38" s="522"/>
      <c r="D38" s="35" t="s">
        <v>94</v>
      </c>
      <c r="E38" s="36"/>
      <c r="F38" s="26"/>
      <c r="G38" s="26">
        <v>0</v>
      </c>
      <c r="H38" s="36">
        <v>439.12</v>
      </c>
      <c r="I38" s="55" t="e">
        <f t="shared" si="8"/>
        <v>#DIV/0!</v>
      </c>
      <c r="J38" s="54" t="e">
        <f t="shared" si="9"/>
        <v>#DIV/0!</v>
      </c>
    </row>
    <row r="39" spans="1:11" ht="21.6" customHeight="1">
      <c r="A39" s="520">
        <v>3293</v>
      </c>
      <c r="B39" s="521"/>
      <c r="C39" s="522"/>
      <c r="D39" s="35" t="s">
        <v>95</v>
      </c>
      <c r="E39" s="36"/>
      <c r="F39" s="26">
        <v>0</v>
      </c>
      <c r="G39" s="26">
        <v>0</v>
      </c>
      <c r="H39" s="36"/>
      <c r="I39" s="55" t="e">
        <f t="shared" si="8"/>
        <v>#DIV/0!</v>
      </c>
      <c r="J39" s="54" t="e">
        <f t="shared" si="9"/>
        <v>#DIV/0!</v>
      </c>
    </row>
    <row r="40" spans="1:11" ht="21.6" customHeight="1">
      <c r="A40" s="520">
        <v>3294</v>
      </c>
      <c r="B40" s="521"/>
      <c r="C40" s="522"/>
      <c r="D40" s="35" t="s">
        <v>193</v>
      </c>
      <c r="E40" s="36">
        <v>0</v>
      </c>
      <c r="F40" s="26">
        <v>0</v>
      </c>
      <c r="G40" s="26">
        <v>0</v>
      </c>
      <c r="H40" s="36">
        <v>0</v>
      </c>
      <c r="I40" s="55" t="e">
        <f t="shared" si="8"/>
        <v>#DIV/0!</v>
      </c>
      <c r="J40" s="54" t="e">
        <f t="shared" si="9"/>
        <v>#DIV/0!</v>
      </c>
    </row>
    <row r="41" spans="1:11" ht="18.600000000000001" customHeight="1">
      <c r="A41" s="520">
        <v>3295</v>
      </c>
      <c r="B41" s="521"/>
      <c r="C41" s="522"/>
      <c r="D41" s="35" t="s">
        <v>97</v>
      </c>
      <c r="E41" s="36">
        <v>0</v>
      </c>
      <c r="F41" s="26">
        <v>0</v>
      </c>
      <c r="G41" s="26">
        <v>0</v>
      </c>
      <c r="H41" s="36">
        <v>0</v>
      </c>
      <c r="I41" s="55" t="e">
        <f t="shared" si="8"/>
        <v>#DIV/0!</v>
      </c>
      <c r="J41" s="54" t="e">
        <f t="shared" si="9"/>
        <v>#DIV/0!</v>
      </c>
    </row>
    <row r="42" spans="1:11">
      <c r="A42" s="520">
        <v>3296</v>
      </c>
      <c r="B42" s="521"/>
      <c r="C42" s="522"/>
      <c r="D42" s="35" t="s">
        <v>98</v>
      </c>
      <c r="E42" s="36">
        <v>0</v>
      </c>
      <c r="F42" s="26">
        <v>0</v>
      </c>
      <c r="G42" s="26">
        <v>0</v>
      </c>
      <c r="H42" s="36">
        <v>0</v>
      </c>
      <c r="I42" s="55" t="e">
        <f t="shared" si="8"/>
        <v>#DIV/0!</v>
      </c>
      <c r="J42" s="54" t="e">
        <f t="shared" si="9"/>
        <v>#DIV/0!</v>
      </c>
    </row>
    <row r="43" spans="1:11" ht="27.6" customHeight="1">
      <c r="A43" s="520">
        <v>3299</v>
      </c>
      <c r="B43" s="521"/>
      <c r="C43" s="522"/>
      <c r="D43" s="35" t="s">
        <v>92</v>
      </c>
      <c r="E43" s="36">
        <v>439.12</v>
      </c>
      <c r="F43" s="36">
        <v>220</v>
      </c>
      <c r="G43" s="26">
        <v>0</v>
      </c>
      <c r="H43" s="36">
        <v>0</v>
      </c>
      <c r="I43" s="55">
        <f t="shared" si="8"/>
        <v>0</v>
      </c>
      <c r="J43" s="54">
        <f t="shared" si="9"/>
        <v>0</v>
      </c>
      <c r="K43" s="1"/>
    </row>
    <row r="44" spans="1:11" ht="14.45" customHeight="1">
      <c r="A44" s="488">
        <v>34</v>
      </c>
      <c r="B44" s="489"/>
      <c r="C44" s="490"/>
      <c r="D44" s="37" t="s">
        <v>194</v>
      </c>
      <c r="E44" s="22">
        <f>SUM(E45)</f>
        <v>381.12</v>
      </c>
      <c r="F44" s="22">
        <f>SUM(F45)</f>
        <v>200</v>
      </c>
      <c r="G44" s="22">
        <f>SUM(G45)</f>
        <v>0</v>
      </c>
      <c r="H44" s="22">
        <f>SUM(H45)</f>
        <v>280.55</v>
      </c>
      <c r="I44" s="55">
        <f t="shared" si="8"/>
        <v>73.611985726280437</v>
      </c>
      <c r="J44" s="54">
        <f t="shared" si="9"/>
        <v>140.27500000000001</v>
      </c>
    </row>
    <row r="45" spans="1:11" ht="26.45" customHeight="1">
      <c r="A45" s="491">
        <v>343</v>
      </c>
      <c r="B45" s="492"/>
      <c r="C45" s="493"/>
      <c r="D45" s="23" t="s">
        <v>100</v>
      </c>
      <c r="E45" s="24">
        <f>SUM(E46+E47)</f>
        <v>381.12</v>
      </c>
      <c r="F45" s="24">
        <f>SUM(F46+F47)</f>
        <v>200</v>
      </c>
      <c r="G45" s="24">
        <f>SUM(G46+G47)</f>
        <v>0</v>
      </c>
      <c r="H45" s="24">
        <f>SUM(H46+H47)</f>
        <v>280.55</v>
      </c>
      <c r="I45" s="55">
        <f t="shared" si="8"/>
        <v>73.611985726280437</v>
      </c>
      <c r="J45" s="54">
        <f t="shared" si="9"/>
        <v>140.27500000000001</v>
      </c>
    </row>
    <row r="46" spans="1:11" ht="30.6" customHeight="1">
      <c r="A46" s="473">
        <v>3431</v>
      </c>
      <c r="B46" s="474"/>
      <c r="C46" s="475"/>
      <c r="D46" s="25" t="s">
        <v>101</v>
      </c>
      <c r="E46" s="26">
        <v>381.12</v>
      </c>
      <c r="F46" s="26">
        <v>200</v>
      </c>
      <c r="G46" s="26">
        <v>0</v>
      </c>
      <c r="H46" s="26">
        <v>280.55</v>
      </c>
      <c r="I46" s="55">
        <f t="shared" si="8"/>
        <v>73.611985726280437</v>
      </c>
      <c r="J46" s="54">
        <f t="shared" si="9"/>
        <v>140.27500000000001</v>
      </c>
    </row>
    <row r="47" spans="1:11" ht="31.9" customHeight="1">
      <c r="A47" s="473">
        <v>3433</v>
      </c>
      <c r="B47" s="474"/>
      <c r="C47" s="475"/>
      <c r="D47" s="25" t="s">
        <v>103</v>
      </c>
      <c r="E47" s="26">
        <v>0</v>
      </c>
      <c r="F47" s="29"/>
      <c r="G47" s="26">
        <v>0</v>
      </c>
      <c r="H47" s="26">
        <v>0</v>
      </c>
      <c r="I47" s="55" t="e">
        <f t="shared" ref="I47:I64" si="11">SUM(H47/E47*100)</f>
        <v>#DIV/0!</v>
      </c>
      <c r="J47" s="54" t="e">
        <f t="shared" si="9"/>
        <v>#DIV/0!</v>
      </c>
    </row>
    <row r="48" spans="1:11" ht="31.9" customHeight="1">
      <c r="A48" s="426" t="s">
        <v>195</v>
      </c>
      <c r="B48" s="426"/>
      <c r="C48" s="426"/>
      <c r="D48" s="17" t="s">
        <v>196</v>
      </c>
      <c r="E48" s="18">
        <f>SUM(E49+E91)</f>
        <v>630951.65</v>
      </c>
      <c r="F48" s="18">
        <f>SUM(F49+F91)</f>
        <v>1542375</v>
      </c>
      <c r="G48" s="18">
        <f>SUM(G49+G91)</f>
        <v>0</v>
      </c>
      <c r="H48" s="18">
        <f>SUM(H49+H91)</f>
        <v>791458.35000000009</v>
      </c>
      <c r="I48" s="18">
        <f t="shared" si="11"/>
        <v>125.4388272064904</v>
      </c>
      <c r="J48" s="18">
        <f t="shared" si="9"/>
        <v>51.314262095793829</v>
      </c>
    </row>
    <row r="49" spans="1:10" ht="18.600000000000001" customHeight="1">
      <c r="A49" s="523">
        <v>3</v>
      </c>
      <c r="B49" s="523"/>
      <c r="C49" s="523"/>
      <c r="D49" s="19" t="s">
        <v>57</v>
      </c>
      <c r="E49" s="20">
        <f>SUM(E50+E60+E87)</f>
        <v>630951.65</v>
      </c>
      <c r="F49" s="20">
        <f>SUM(F50+F60+F87)</f>
        <v>1542375</v>
      </c>
      <c r="G49" s="20">
        <f>SUM(G50+G60+G87)</f>
        <v>0</v>
      </c>
      <c r="H49" s="20">
        <f>SUM(H50+H60+H87)</f>
        <v>790130.46000000008</v>
      </c>
      <c r="I49" s="20">
        <f t="shared" si="11"/>
        <v>125.2283689249406</v>
      </c>
      <c r="J49" s="20">
        <f t="shared" si="9"/>
        <v>51.228168247021642</v>
      </c>
    </row>
    <row r="50" spans="1:10" ht="18.600000000000001" customHeight="1">
      <c r="A50" s="488">
        <v>31</v>
      </c>
      <c r="B50" s="489"/>
      <c r="C50" s="490"/>
      <c r="D50" s="37" t="s">
        <v>58</v>
      </c>
      <c r="E50" s="22">
        <f>SUM(E51+E55+E57)</f>
        <v>613077.88</v>
      </c>
      <c r="F50" s="22">
        <f>SUM(F51+F55+F57)</f>
        <v>1540375</v>
      </c>
      <c r="G50" s="22">
        <f>SUM(G51+G55+G57)</f>
        <v>0</v>
      </c>
      <c r="H50" s="22">
        <f>SUM(H51+H55+H57)</f>
        <v>786744.69000000006</v>
      </c>
      <c r="I50" s="22">
        <f t="shared" si="11"/>
        <v>128.32703897260166</v>
      </c>
      <c r="J50" s="22">
        <f t="shared" si="9"/>
        <v>51.074880467418652</v>
      </c>
    </row>
    <row r="51" spans="1:10" ht="18.600000000000001" customHeight="1">
      <c r="A51" s="30">
        <v>311</v>
      </c>
      <c r="B51" s="31"/>
      <c r="C51" s="23"/>
      <c r="D51" s="23" t="s">
        <v>197</v>
      </c>
      <c r="E51" s="24">
        <f>SUM(E52:E54)</f>
        <v>503627.28</v>
      </c>
      <c r="F51" s="24">
        <f>SUM(F52:F54)</f>
        <v>1540375</v>
      </c>
      <c r="G51" s="24">
        <f>SUM(G52:G54)</f>
        <v>0</v>
      </c>
      <c r="H51" s="24">
        <f>SUM(H52:H54)</f>
        <v>656756.06000000006</v>
      </c>
      <c r="I51" s="55">
        <f t="shared" si="11"/>
        <v>130.40517979883853</v>
      </c>
      <c r="J51" s="26">
        <f t="shared" si="9"/>
        <v>42.636115231680598</v>
      </c>
    </row>
    <row r="52" spans="1:10" ht="18.600000000000001" customHeight="1">
      <c r="A52" s="40">
        <v>3111</v>
      </c>
      <c r="B52" s="41"/>
      <c r="C52" s="25"/>
      <c r="D52" s="25" t="s">
        <v>60</v>
      </c>
      <c r="E52" s="26">
        <v>503627.28</v>
      </c>
      <c r="F52" s="26">
        <v>1275000</v>
      </c>
      <c r="G52" s="26">
        <v>0</v>
      </c>
      <c r="H52" s="26">
        <v>656756.06000000006</v>
      </c>
      <c r="I52" s="55">
        <f t="shared" si="11"/>
        <v>130.40517979883853</v>
      </c>
      <c r="J52" s="26">
        <f t="shared" si="9"/>
        <v>51.510279215686282</v>
      </c>
    </row>
    <row r="53" spans="1:10" ht="18.600000000000001" customHeight="1">
      <c r="A53" s="40">
        <v>3112</v>
      </c>
      <c r="B53" s="41"/>
      <c r="C53" s="25"/>
      <c r="D53" s="25" t="s">
        <v>61</v>
      </c>
      <c r="E53" s="26">
        <v>0</v>
      </c>
      <c r="F53" s="29">
        <v>55000</v>
      </c>
      <c r="G53" s="26">
        <v>0</v>
      </c>
      <c r="H53" s="26">
        <v>0</v>
      </c>
      <c r="I53" s="55" t="e">
        <f t="shared" si="11"/>
        <v>#DIV/0!</v>
      </c>
      <c r="J53" s="26">
        <f t="shared" si="9"/>
        <v>0</v>
      </c>
    </row>
    <row r="54" spans="1:10" ht="18.600000000000001" customHeight="1">
      <c r="A54" s="40">
        <v>3113</v>
      </c>
      <c r="B54" s="41"/>
      <c r="C54" s="25"/>
      <c r="D54" s="25" t="s">
        <v>62</v>
      </c>
      <c r="E54" s="42">
        <v>0</v>
      </c>
      <c r="F54" s="29">
        <v>210375</v>
      </c>
      <c r="G54" s="26">
        <v>0</v>
      </c>
      <c r="H54" s="26">
        <v>0</v>
      </c>
      <c r="I54" s="55" t="e">
        <f t="shared" si="11"/>
        <v>#DIV/0!</v>
      </c>
      <c r="J54" s="26">
        <f t="shared" si="9"/>
        <v>0</v>
      </c>
    </row>
    <row r="55" spans="1:10" ht="18.600000000000001" customHeight="1">
      <c r="A55" s="30">
        <v>312</v>
      </c>
      <c r="B55" s="31"/>
      <c r="C55" s="23"/>
      <c r="D55" s="23" t="s">
        <v>63</v>
      </c>
      <c r="E55" s="24">
        <f>SUM(E56)</f>
        <v>25786.48</v>
      </c>
      <c r="F55" s="24">
        <f>SUM(F56)</f>
        <v>0</v>
      </c>
      <c r="G55" s="24">
        <f>SUM(G56)</f>
        <v>0</v>
      </c>
      <c r="H55" s="24">
        <f>SUM(H56)</f>
        <v>21020.880000000001</v>
      </c>
      <c r="I55" s="24">
        <f t="shared" si="11"/>
        <v>81.518997552205647</v>
      </c>
      <c r="J55" s="24" t="e">
        <f t="shared" si="9"/>
        <v>#DIV/0!</v>
      </c>
    </row>
    <row r="56" spans="1:10" ht="18.600000000000001" customHeight="1">
      <c r="A56" s="40">
        <v>3121</v>
      </c>
      <c r="B56" s="41"/>
      <c r="C56" s="25"/>
      <c r="D56" s="25" t="s">
        <v>63</v>
      </c>
      <c r="E56" s="26">
        <v>25786.48</v>
      </c>
      <c r="F56" s="26"/>
      <c r="G56" s="26">
        <v>0</v>
      </c>
      <c r="H56" s="26">
        <v>21020.880000000001</v>
      </c>
      <c r="I56" s="55">
        <f t="shared" si="11"/>
        <v>81.518997552205647</v>
      </c>
      <c r="J56" s="26" t="e">
        <f t="shared" ref="J56:J74" si="12">SUM(H56/F56*100)</f>
        <v>#DIV/0!</v>
      </c>
    </row>
    <row r="57" spans="1:10" ht="18.600000000000001" customHeight="1">
      <c r="A57" s="30">
        <v>313</v>
      </c>
      <c r="B57" s="31"/>
      <c r="C57" s="23"/>
      <c r="D57" s="23" t="s">
        <v>64</v>
      </c>
      <c r="E57" s="24">
        <f>SUM(E59)</f>
        <v>83664.12</v>
      </c>
      <c r="F57" s="24">
        <f>SUM(F59)</f>
        <v>0</v>
      </c>
      <c r="G57" s="24">
        <f>SUM(G59)</f>
        <v>0</v>
      </c>
      <c r="H57" s="24">
        <f>SUM(H58+H59)</f>
        <v>108967.75</v>
      </c>
      <c r="I57" s="24">
        <f t="shared" si="11"/>
        <v>130.24430305368656</v>
      </c>
      <c r="J57" s="24" t="e">
        <f t="shared" si="12"/>
        <v>#DIV/0!</v>
      </c>
    </row>
    <row r="58" spans="1:10" ht="18.600000000000001" customHeight="1">
      <c r="A58" s="467">
        <v>3131</v>
      </c>
      <c r="B58" s="468"/>
      <c r="C58" s="469"/>
      <c r="D58" s="25" t="s">
        <v>198</v>
      </c>
      <c r="E58" s="43">
        <v>0</v>
      </c>
      <c r="F58" s="43">
        <v>0</v>
      </c>
      <c r="G58" s="43">
        <v>0</v>
      </c>
      <c r="H58" s="43"/>
      <c r="I58" s="55" t="e">
        <f t="shared" si="11"/>
        <v>#DIV/0!</v>
      </c>
      <c r="J58" s="26" t="e">
        <f t="shared" si="12"/>
        <v>#DIV/0!</v>
      </c>
    </row>
    <row r="59" spans="1:10" ht="29.45" customHeight="1">
      <c r="A59" s="494">
        <v>3132</v>
      </c>
      <c r="B59" s="495"/>
      <c r="C59" s="496"/>
      <c r="D59" s="25" t="s">
        <v>199</v>
      </c>
      <c r="E59" s="26">
        <v>83664.12</v>
      </c>
      <c r="F59" s="26"/>
      <c r="G59" s="26">
        <v>0</v>
      </c>
      <c r="H59" s="26">
        <v>108967.75</v>
      </c>
      <c r="I59" s="55">
        <f t="shared" si="11"/>
        <v>130.24430305368656</v>
      </c>
      <c r="J59" s="26" t="e">
        <f t="shared" si="12"/>
        <v>#DIV/0!</v>
      </c>
    </row>
    <row r="60" spans="1:10" ht="18.600000000000001" customHeight="1">
      <c r="A60" s="488">
        <v>32</v>
      </c>
      <c r="B60" s="489"/>
      <c r="C60" s="490"/>
      <c r="D60" s="37" t="s">
        <v>68</v>
      </c>
      <c r="E60" s="22">
        <f>SUM(E61+E66+E69+E79+E81)</f>
        <v>17873.77</v>
      </c>
      <c r="F60" s="22">
        <f>SUM(F61+F66+F69+F79+F81)</f>
        <v>2000</v>
      </c>
      <c r="G60" s="22">
        <f>SUM(G61+G66+G69+G79+G81)</f>
        <v>0</v>
      </c>
      <c r="H60" s="22">
        <f>SUM(H61+H66+H69+H79+H81)</f>
        <v>3385.77</v>
      </c>
      <c r="I60" s="22">
        <f t="shared" si="11"/>
        <v>18.942674097294525</v>
      </c>
      <c r="J60" s="22">
        <f t="shared" si="12"/>
        <v>169.2885</v>
      </c>
    </row>
    <row r="61" spans="1:10" ht="21.6" customHeight="1">
      <c r="A61" s="30">
        <v>321</v>
      </c>
      <c r="B61" s="31"/>
      <c r="C61" s="23"/>
      <c r="D61" s="28" t="s">
        <v>69</v>
      </c>
      <c r="E61" s="44">
        <f>SUM(E62:E65)</f>
        <v>0</v>
      </c>
      <c r="F61" s="44">
        <f>SUM(F62:F65)</f>
        <v>0</v>
      </c>
      <c r="G61" s="44">
        <f>SUM(G62:G65)</f>
        <v>0</v>
      </c>
      <c r="H61" s="44">
        <f>SUM(H62:H65)</f>
        <v>549.89</v>
      </c>
      <c r="I61" s="55" t="e">
        <f t="shared" si="11"/>
        <v>#DIV/0!</v>
      </c>
      <c r="J61" s="26" t="e">
        <f t="shared" si="12"/>
        <v>#DIV/0!</v>
      </c>
    </row>
    <row r="62" spans="1:10" ht="21" customHeight="1">
      <c r="A62" s="40">
        <v>3211</v>
      </c>
      <c r="B62" s="41"/>
      <c r="C62" s="25"/>
      <c r="D62" s="25" t="s">
        <v>70</v>
      </c>
      <c r="E62" s="26">
        <v>0</v>
      </c>
      <c r="F62" s="26">
        <v>0</v>
      </c>
      <c r="G62" s="26">
        <v>0</v>
      </c>
      <c r="H62" s="26"/>
      <c r="I62" s="55" t="e">
        <f t="shared" si="11"/>
        <v>#DIV/0!</v>
      </c>
      <c r="J62" s="26" t="e">
        <f t="shared" si="12"/>
        <v>#DIV/0!</v>
      </c>
    </row>
    <row r="63" spans="1:10" ht="24.6" customHeight="1">
      <c r="A63" s="40">
        <v>3212</v>
      </c>
      <c r="B63" s="41"/>
      <c r="C63" s="25"/>
      <c r="D63" s="25" t="s">
        <v>200</v>
      </c>
      <c r="E63" s="26">
        <v>0</v>
      </c>
      <c r="F63" s="26">
        <v>0</v>
      </c>
      <c r="G63" s="26">
        <v>0</v>
      </c>
      <c r="H63" s="26"/>
      <c r="I63" s="55" t="e">
        <f t="shared" si="11"/>
        <v>#DIV/0!</v>
      </c>
      <c r="J63" s="26" t="e">
        <f t="shared" si="12"/>
        <v>#DIV/0!</v>
      </c>
    </row>
    <row r="64" spans="1:10" ht="33.75" customHeight="1">
      <c r="A64" s="40">
        <v>3213</v>
      </c>
      <c r="B64" s="45"/>
      <c r="C64" s="46"/>
      <c r="D64" s="27" t="s">
        <v>201</v>
      </c>
      <c r="E64" s="26">
        <v>0</v>
      </c>
      <c r="F64" s="26">
        <v>0</v>
      </c>
      <c r="G64" s="26">
        <v>0</v>
      </c>
      <c r="H64" s="26">
        <v>549.89</v>
      </c>
      <c r="I64" s="55" t="e">
        <f t="shared" si="11"/>
        <v>#DIV/0!</v>
      </c>
      <c r="J64" s="26" t="e">
        <f t="shared" si="12"/>
        <v>#DIV/0!</v>
      </c>
    </row>
    <row r="65" spans="1:10" ht="24" customHeight="1">
      <c r="A65" s="467">
        <v>3214</v>
      </c>
      <c r="B65" s="468"/>
      <c r="C65" s="469"/>
      <c r="D65" s="56" t="s">
        <v>185</v>
      </c>
      <c r="E65" s="57">
        <v>0</v>
      </c>
      <c r="F65" s="58"/>
      <c r="G65" s="57">
        <v>0</v>
      </c>
      <c r="H65" s="57"/>
      <c r="I65" s="57" t="e">
        <f t="shared" ref="I65:I88" si="13">SUM(H65/E65*100)</f>
        <v>#DIV/0!</v>
      </c>
      <c r="J65" s="57" t="e">
        <f t="shared" si="12"/>
        <v>#DIV/0!</v>
      </c>
    </row>
    <row r="66" spans="1:10" ht="19.899999999999999" customHeight="1">
      <c r="A66" s="30">
        <v>322</v>
      </c>
      <c r="B66" s="59"/>
      <c r="C66" s="60"/>
      <c r="D66" s="56" t="s">
        <v>74</v>
      </c>
      <c r="E66" s="57">
        <v>0</v>
      </c>
      <c r="F66" s="26">
        <v>0</v>
      </c>
      <c r="G66" s="57">
        <f>SUM(G67:G80)</f>
        <v>0</v>
      </c>
      <c r="H66" s="57">
        <f>SUM(H67+H68)</f>
        <v>0</v>
      </c>
      <c r="I66" s="55" t="e">
        <f t="shared" si="13"/>
        <v>#DIV/0!</v>
      </c>
      <c r="J66" s="48" t="e">
        <f t="shared" si="12"/>
        <v>#DIV/0!</v>
      </c>
    </row>
    <row r="67" spans="1:10" ht="26.45" customHeight="1">
      <c r="A67" s="40">
        <v>3221</v>
      </c>
      <c r="B67" s="45"/>
      <c r="C67" s="46"/>
      <c r="D67" s="27" t="s">
        <v>187</v>
      </c>
      <c r="E67" s="26">
        <v>0</v>
      </c>
      <c r="F67" s="26">
        <v>0</v>
      </c>
      <c r="G67" s="26">
        <v>0</v>
      </c>
      <c r="H67" s="29">
        <v>0</v>
      </c>
      <c r="I67" s="55" t="e">
        <f t="shared" si="13"/>
        <v>#DIV/0!</v>
      </c>
      <c r="J67" s="55" t="e">
        <f t="shared" si="12"/>
        <v>#DIV/0!</v>
      </c>
    </row>
    <row r="68" spans="1:10" ht="19.149999999999999" customHeight="1">
      <c r="A68" s="40">
        <v>3222</v>
      </c>
      <c r="B68" s="45"/>
      <c r="C68" s="46"/>
      <c r="D68" s="27" t="s">
        <v>76</v>
      </c>
      <c r="E68" s="26">
        <v>0</v>
      </c>
      <c r="F68" s="26">
        <v>0</v>
      </c>
      <c r="G68" s="26">
        <v>0</v>
      </c>
      <c r="H68" s="29">
        <v>0</v>
      </c>
      <c r="I68" s="55" t="e">
        <f t="shared" si="13"/>
        <v>#DIV/0!</v>
      </c>
      <c r="J68" s="55" t="e">
        <f t="shared" si="12"/>
        <v>#DIV/0!</v>
      </c>
    </row>
    <row r="69" spans="1:10" ht="19.149999999999999" customHeight="1">
      <c r="A69" s="30">
        <v>323</v>
      </c>
      <c r="B69" s="61"/>
      <c r="C69" s="62"/>
      <c r="D69" s="28" t="s">
        <v>81</v>
      </c>
      <c r="E69" s="24">
        <f>SUM(E70:E78)</f>
        <v>14672.77</v>
      </c>
      <c r="F69" s="24">
        <f>SUM(F70:F78)</f>
        <v>0</v>
      </c>
      <c r="G69" s="24">
        <f>SUM(G70:G78)</f>
        <v>0</v>
      </c>
      <c r="H69" s="24">
        <f>SUM(H70:H78)</f>
        <v>141.88</v>
      </c>
      <c r="I69" s="57">
        <f t="shared" si="13"/>
        <v>0.96696124862585586</v>
      </c>
      <c r="J69" s="57" t="e">
        <f t="shared" si="12"/>
        <v>#DIV/0!</v>
      </c>
    </row>
    <row r="70" spans="1:10" ht="19.149999999999999" customHeight="1">
      <c r="A70" s="467">
        <v>3231</v>
      </c>
      <c r="B70" s="468"/>
      <c r="C70" s="469"/>
      <c r="D70" s="28" t="s">
        <v>189</v>
      </c>
      <c r="E70" s="24"/>
      <c r="F70" s="24">
        <v>0</v>
      </c>
      <c r="G70" s="24">
        <v>0</v>
      </c>
      <c r="H70" s="24"/>
      <c r="I70" s="24" t="e">
        <f t="shared" si="13"/>
        <v>#DIV/0!</v>
      </c>
      <c r="J70" s="24" t="e">
        <f t="shared" si="12"/>
        <v>#DIV/0!</v>
      </c>
    </row>
    <row r="71" spans="1:10" ht="20.45" customHeight="1">
      <c r="A71" s="494">
        <v>3232</v>
      </c>
      <c r="B71" s="495"/>
      <c r="C71" s="496"/>
      <c r="D71" s="63" t="s">
        <v>202</v>
      </c>
      <c r="E71" s="24"/>
      <c r="F71" s="24">
        <v>0</v>
      </c>
      <c r="G71" s="24">
        <v>0</v>
      </c>
      <c r="H71" s="26"/>
      <c r="I71" s="55" t="e">
        <f t="shared" si="13"/>
        <v>#DIV/0!</v>
      </c>
      <c r="J71" s="26" t="e">
        <f t="shared" si="12"/>
        <v>#DIV/0!</v>
      </c>
    </row>
    <row r="72" spans="1:10" ht="20.45" customHeight="1">
      <c r="A72" s="494">
        <v>3233</v>
      </c>
      <c r="B72" s="495"/>
      <c r="C72" s="496"/>
      <c r="D72" s="63" t="s">
        <v>190</v>
      </c>
      <c r="E72" s="24"/>
      <c r="F72" s="24">
        <v>0</v>
      </c>
      <c r="G72" s="24">
        <v>0</v>
      </c>
      <c r="H72" s="26"/>
      <c r="I72" s="55" t="e">
        <f t="shared" si="13"/>
        <v>#DIV/0!</v>
      </c>
      <c r="J72" s="26" t="e">
        <f t="shared" si="12"/>
        <v>#DIV/0!</v>
      </c>
    </row>
    <row r="73" spans="1:10" ht="20.45" customHeight="1">
      <c r="A73" s="515">
        <v>3234</v>
      </c>
      <c r="B73" s="516"/>
      <c r="C73" s="517"/>
      <c r="D73" s="63" t="s">
        <v>85</v>
      </c>
      <c r="E73" s="24">
        <v>650</v>
      </c>
      <c r="F73" s="24">
        <v>0</v>
      </c>
      <c r="G73" s="24">
        <v>0</v>
      </c>
      <c r="H73" s="26"/>
      <c r="I73" s="55">
        <f t="shared" si="13"/>
        <v>0</v>
      </c>
      <c r="J73" s="26" t="e">
        <f t="shared" si="12"/>
        <v>#DIV/0!</v>
      </c>
    </row>
    <row r="74" spans="1:10" ht="20.45" customHeight="1">
      <c r="A74" s="518">
        <v>3235</v>
      </c>
      <c r="B74" s="519"/>
      <c r="C74" s="519"/>
      <c r="D74" s="63" t="s">
        <v>86</v>
      </c>
      <c r="E74" s="24">
        <v>394.67</v>
      </c>
      <c r="F74" s="24">
        <v>0</v>
      </c>
      <c r="G74" s="24">
        <v>0</v>
      </c>
      <c r="H74" s="26"/>
      <c r="I74" s="55">
        <f t="shared" si="13"/>
        <v>0</v>
      </c>
      <c r="J74" s="26" t="e">
        <f t="shared" si="12"/>
        <v>#DIV/0!</v>
      </c>
    </row>
    <row r="75" spans="1:10" ht="20.45" customHeight="1">
      <c r="A75" s="40">
        <v>3236</v>
      </c>
      <c r="B75" s="45"/>
      <c r="C75" s="46"/>
      <c r="D75" s="63" t="s">
        <v>87</v>
      </c>
      <c r="E75" s="24">
        <v>4778.1000000000004</v>
      </c>
      <c r="F75" s="26">
        <v>0</v>
      </c>
      <c r="G75" s="26">
        <v>0</v>
      </c>
      <c r="H75" s="64"/>
      <c r="I75" s="55">
        <f t="shared" si="13"/>
        <v>0</v>
      </c>
      <c r="J75" s="26" t="e">
        <f t="shared" ref="J75:J91" si="14">SUM(H75/F75*100)</f>
        <v>#DIV/0!</v>
      </c>
    </row>
    <row r="76" spans="1:10" ht="20.45" customHeight="1">
      <c r="A76" s="40">
        <v>3237</v>
      </c>
      <c r="B76" s="45"/>
      <c r="C76" s="46"/>
      <c r="D76" s="27" t="s">
        <v>88</v>
      </c>
      <c r="E76" s="26"/>
      <c r="F76" s="26">
        <v>0</v>
      </c>
      <c r="G76" s="26">
        <v>0</v>
      </c>
      <c r="H76" s="26"/>
      <c r="I76" s="55" t="e">
        <f t="shared" si="13"/>
        <v>#DIV/0!</v>
      </c>
      <c r="J76" s="26" t="e">
        <f t="shared" si="14"/>
        <v>#DIV/0!</v>
      </c>
    </row>
    <row r="77" spans="1:10" ht="20.45" customHeight="1">
      <c r="A77" s="494">
        <v>3238</v>
      </c>
      <c r="B77" s="495"/>
      <c r="C77" s="496"/>
      <c r="D77" s="63" t="s">
        <v>89</v>
      </c>
      <c r="E77" s="24">
        <v>8850</v>
      </c>
      <c r="F77" s="26">
        <v>0</v>
      </c>
      <c r="G77" s="26">
        <v>0</v>
      </c>
      <c r="H77" s="65"/>
      <c r="I77" s="55">
        <f t="shared" si="13"/>
        <v>0</v>
      </c>
      <c r="J77" s="26" t="e">
        <f t="shared" si="14"/>
        <v>#DIV/0!</v>
      </c>
    </row>
    <row r="78" spans="1:10" ht="26.45" customHeight="1">
      <c r="A78" s="494">
        <v>3239</v>
      </c>
      <c r="B78" s="495"/>
      <c r="C78" s="496"/>
      <c r="D78" s="27" t="s">
        <v>90</v>
      </c>
      <c r="E78" s="26"/>
      <c r="F78" s="26"/>
      <c r="G78" s="26">
        <v>0</v>
      </c>
      <c r="H78" s="66">
        <v>141.88</v>
      </c>
      <c r="I78" s="55" t="e">
        <f t="shared" si="13"/>
        <v>#DIV/0!</v>
      </c>
      <c r="J78" s="26" t="e">
        <f t="shared" si="14"/>
        <v>#DIV/0!</v>
      </c>
    </row>
    <row r="79" spans="1:10" ht="26.45" customHeight="1">
      <c r="A79" s="418">
        <v>324</v>
      </c>
      <c r="B79" s="419"/>
      <c r="C79" s="420"/>
      <c r="D79" s="27" t="s">
        <v>91</v>
      </c>
      <c r="E79" s="26">
        <f>SUM(E80)</f>
        <v>0</v>
      </c>
      <c r="F79" s="26">
        <v>0</v>
      </c>
      <c r="G79" s="26">
        <v>0</v>
      </c>
      <c r="H79" s="26">
        <f>SUM(H80)</f>
        <v>0</v>
      </c>
      <c r="I79" s="55" t="e">
        <f t="shared" si="13"/>
        <v>#DIV/0!</v>
      </c>
      <c r="J79" s="26" t="e">
        <f t="shared" si="14"/>
        <v>#DIV/0!</v>
      </c>
    </row>
    <row r="80" spans="1:10" ht="26.45" customHeight="1">
      <c r="A80" s="494">
        <v>3241</v>
      </c>
      <c r="B80" s="495"/>
      <c r="C80" s="496"/>
      <c r="D80" s="27" t="s">
        <v>91</v>
      </c>
      <c r="E80" s="26">
        <v>0</v>
      </c>
      <c r="F80" s="26">
        <v>0</v>
      </c>
      <c r="G80" s="26">
        <v>0</v>
      </c>
      <c r="H80" s="26"/>
      <c r="I80" s="55" t="e">
        <f t="shared" si="13"/>
        <v>#DIV/0!</v>
      </c>
      <c r="J80" s="26" t="e">
        <f t="shared" si="14"/>
        <v>#DIV/0!</v>
      </c>
    </row>
    <row r="81" spans="1:10" ht="26.45" customHeight="1">
      <c r="A81" s="418">
        <v>329</v>
      </c>
      <c r="B81" s="419"/>
      <c r="C81" s="420"/>
      <c r="D81" s="68" t="s">
        <v>203</v>
      </c>
      <c r="E81" s="26">
        <f>SUM(E82:E86)</f>
        <v>3201</v>
      </c>
      <c r="F81" s="26">
        <f>SUM(F85+F86)</f>
        <v>2000</v>
      </c>
      <c r="G81" s="26">
        <f>SUM(G85+G86)</f>
        <v>0</v>
      </c>
      <c r="H81" s="26">
        <f>SUM(H82:H86)</f>
        <v>2694</v>
      </c>
      <c r="I81" s="55">
        <f t="shared" si="13"/>
        <v>84.161199625117149</v>
      </c>
      <c r="J81" s="26">
        <f t="shared" si="14"/>
        <v>134.69999999999999</v>
      </c>
    </row>
    <row r="82" spans="1:10" ht="26.45" customHeight="1">
      <c r="A82" s="421">
        <v>3292</v>
      </c>
      <c r="B82" s="422"/>
      <c r="C82" s="423"/>
      <c r="D82" s="68" t="s">
        <v>94</v>
      </c>
      <c r="E82" s="26">
        <v>898.34</v>
      </c>
      <c r="F82" s="26"/>
      <c r="G82" s="26"/>
      <c r="H82" s="26"/>
      <c r="I82" s="55"/>
      <c r="J82" s="26"/>
    </row>
    <row r="83" spans="1:10" ht="26.45" customHeight="1">
      <c r="A83" s="421">
        <v>2393</v>
      </c>
      <c r="B83" s="422"/>
      <c r="C83" s="423"/>
      <c r="D83" s="68" t="s">
        <v>95</v>
      </c>
      <c r="E83" s="26">
        <v>720.41</v>
      </c>
      <c r="F83" s="26"/>
      <c r="G83" s="26"/>
      <c r="H83" s="26"/>
      <c r="I83" s="55"/>
      <c r="J83" s="26"/>
    </row>
    <row r="84" spans="1:10" ht="26.45" customHeight="1">
      <c r="A84" s="421">
        <v>2394</v>
      </c>
      <c r="B84" s="422"/>
      <c r="C84" s="423"/>
      <c r="D84" s="68" t="s">
        <v>193</v>
      </c>
      <c r="E84" s="26">
        <v>35</v>
      </c>
      <c r="F84" s="26"/>
      <c r="G84" s="26"/>
      <c r="H84" s="26"/>
      <c r="I84" s="55"/>
      <c r="J84" s="26"/>
    </row>
    <row r="85" spans="1:10" ht="26.45" customHeight="1">
      <c r="A85" s="40">
        <v>3295</v>
      </c>
      <c r="B85" s="45"/>
      <c r="C85" s="46"/>
      <c r="D85" s="27" t="s">
        <v>97</v>
      </c>
      <c r="E85" s="26"/>
      <c r="F85" s="26">
        <v>2000</v>
      </c>
      <c r="G85" s="26">
        <v>0</v>
      </c>
      <c r="H85" s="26">
        <v>2694</v>
      </c>
      <c r="I85" s="55" t="e">
        <f t="shared" si="13"/>
        <v>#DIV/0!</v>
      </c>
      <c r="J85" s="26">
        <f t="shared" si="14"/>
        <v>134.69999999999999</v>
      </c>
    </row>
    <row r="86" spans="1:10" ht="26.45" customHeight="1">
      <c r="A86" s="494">
        <v>3296</v>
      </c>
      <c r="B86" s="495"/>
      <c r="C86" s="496"/>
      <c r="D86" s="27" t="s">
        <v>98</v>
      </c>
      <c r="E86" s="26">
        <v>1547.25</v>
      </c>
      <c r="F86" s="29"/>
      <c r="G86" s="26">
        <v>0</v>
      </c>
      <c r="H86" s="26"/>
      <c r="I86" s="55">
        <f t="shared" si="13"/>
        <v>0</v>
      </c>
      <c r="J86" s="26" t="e">
        <f t="shared" si="14"/>
        <v>#DIV/0!</v>
      </c>
    </row>
    <row r="87" spans="1:10" ht="26.45" customHeight="1">
      <c r="A87" s="488">
        <v>34</v>
      </c>
      <c r="B87" s="489"/>
      <c r="C87" s="490"/>
      <c r="D87" s="69" t="s">
        <v>99</v>
      </c>
      <c r="E87" s="70">
        <f>SUM(E88)</f>
        <v>0</v>
      </c>
      <c r="F87" s="70">
        <f>SUM(F88)</f>
        <v>0</v>
      </c>
      <c r="G87" s="70">
        <f>SUM(G88)</f>
        <v>0</v>
      </c>
      <c r="H87" s="70">
        <f>SUM(H88)</f>
        <v>0</v>
      </c>
      <c r="I87" s="70" t="e">
        <f t="shared" si="13"/>
        <v>#DIV/0!</v>
      </c>
      <c r="J87" s="70" t="e">
        <f t="shared" si="14"/>
        <v>#DIV/0!</v>
      </c>
    </row>
    <row r="88" spans="1:10" ht="26.45" customHeight="1">
      <c r="A88" s="418">
        <v>343</v>
      </c>
      <c r="B88" s="419"/>
      <c r="C88" s="420"/>
      <c r="D88" s="68" t="s">
        <v>100</v>
      </c>
      <c r="E88" s="26">
        <f>SUM(E89+E90)</f>
        <v>0</v>
      </c>
      <c r="F88" s="26">
        <f>SUM(F89+F90)</f>
        <v>0</v>
      </c>
      <c r="G88" s="29">
        <f>SUM(G89+G90)</f>
        <v>0</v>
      </c>
      <c r="H88" s="26">
        <f>SUM(H89+H90)</f>
        <v>0</v>
      </c>
      <c r="I88" s="55" t="e">
        <f t="shared" si="13"/>
        <v>#DIV/0!</v>
      </c>
      <c r="J88" s="55" t="e">
        <f t="shared" si="14"/>
        <v>#DIV/0!</v>
      </c>
    </row>
    <row r="89" spans="1:10" ht="26.45" customHeight="1">
      <c r="A89" s="494">
        <v>3431</v>
      </c>
      <c r="B89" s="495"/>
      <c r="C89" s="496"/>
      <c r="D89" s="27" t="s">
        <v>101</v>
      </c>
      <c r="E89" s="26"/>
      <c r="F89" s="26"/>
      <c r="G89" s="26">
        <v>0</v>
      </c>
      <c r="H89" s="71"/>
      <c r="I89" s="55" t="e">
        <f t="shared" ref="I89:I112" si="15">SUM(H89/E89*100)</f>
        <v>#DIV/0!</v>
      </c>
      <c r="J89" s="55" t="e">
        <f t="shared" si="14"/>
        <v>#DIV/0!</v>
      </c>
    </row>
    <row r="90" spans="1:10" ht="39" customHeight="1">
      <c r="A90" s="494">
        <v>3433</v>
      </c>
      <c r="B90" s="495"/>
      <c r="C90" s="496"/>
      <c r="D90" s="27" t="s">
        <v>103</v>
      </c>
      <c r="E90" s="26"/>
      <c r="F90" s="26">
        <v>0</v>
      </c>
      <c r="G90" s="26">
        <v>0</v>
      </c>
      <c r="H90" s="26"/>
      <c r="I90" s="55" t="e">
        <f t="shared" si="15"/>
        <v>#DIV/0!</v>
      </c>
      <c r="J90" s="55" t="e">
        <f t="shared" si="14"/>
        <v>#DIV/0!</v>
      </c>
    </row>
    <row r="91" spans="1:10" ht="25.5">
      <c r="A91" s="503">
        <v>4</v>
      </c>
      <c r="B91" s="504"/>
      <c r="C91" s="505"/>
      <c r="D91" s="75" t="s">
        <v>111</v>
      </c>
      <c r="E91" s="20">
        <f>SUM(E92)</f>
        <v>0</v>
      </c>
      <c r="F91" s="20">
        <f>SUM(F92)</f>
        <v>0</v>
      </c>
      <c r="G91" s="20">
        <f>SUM(G92)</f>
        <v>0</v>
      </c>
      <c r="H91" s="20">
        <f>SUM(H92)</f>
        <v>1327.89</v>
      </c>
      <c r="I91" s="20" t="e">
        <f t="shared" si="15"/>
        <v>#DIV/0!</v>
      </c>
      <c r="J91" s="20" t="e">
        <f t="shared" si="14"/>
        <v>#DIV/0!</v>
      </c>
    </row>
    <row r="92" spans="1:10" ht="25.5">
      <c r="A92" s="488">
        <v>42</v>
      </c>
      <c r="B92" s="489"/>
      <c r="C92" s="490"/>
      <c r="D92" s="76" t="s">
        <v>112</v>
      </c>
      <c r="E92" s="22">
        <f>SUM(E93+E95)</f>
        <v>0</v>
      </c>
      <c r="F92" s="22">
        <f>SUM(F93+F95)</f>
        <v>0</v>
      </c>
      <c r="G92" s="22">
        <f>SUM(G93+G95)</f>
        <v>0</v>
      </c>
      <c r="H92" s="22">
        <f>SUM(H93+H95)</f>
        <v>1327.89</v>
      </c>
      <c r="I92" s="22" t="e">
        <f t="shared" si="15"/>
        <v>#DIV/0!</v>
      </c>
      <c r="J92" s="22" t="e">
        <f t="shared" ref="J92:J113" si="16">SUM(H92/F92*100)</f>
        <v>#DIV/0!</v>
      </c>
    </row>
    <row r="93" spans="1:10">
      <c r="A93" s="38">
        <v>422</v>
      </c>
      <c r="B93" s="77"/>
      <c r="C93" s="78"/>
      <c r="D93" s="79" t="s">
        <v>204</v>
      </c>
      <c r="E93" s="24">
        <f>SUM(E94)</f>
        <v>0</v>
      </c>
      <c r="F93" s="24">
        <f>SUM(F94)</f>
        <v>0</v>
      </c>
      <c r="G93" s="24">
        <f>SUM(G94)</f>
        <v>0</v>
      </c>
      <c r="H93" s="24">
        <f>SUM(H94)</f>
        <v>1327.89</v>
      </c>
      <c r="I93" s="55" t="e">
        <f t="shared" si="15"/>
        <v>#DIV/0!</v>
      </c>
      <c r="J93" s="55" t="e">
        <f t="shared" si="16"/>
        <v>#DIV/0!</v>
      </c>
    </row>
    <row r="94" spans="1:10">
      <c r="A94" s="39">
        <v>4221</v>
      </c>
      <c r="B94" s="80"/>
      <c r="C94" s="81"/>
      <c r="D94" s="82" t="s">
        <v>114</v>
      </c>
      <c r="E94" s="26">
        <v>0</v>
      </c>
      <c r="F94" s="26">
        <v>0</v>
      </c>
      <c r="G94" s="26">
        <v>0</v>
      </c>
      <c r="H94" s="26">
        <v>1327.89</v>
      </c>
      <c r="I94" s="55" t="e">
        <f t="shared" si="15"/>
        <v>#DIV/0!</v>
      </c>
      <c r="J94" s="55" t="e">
        <f t="shared" si="16"/>
        <v>#DIV/0!</v>
      </c>
    </row>
    <row r="95" spans="1:10" ht="25.5">
      <c r="A95" s="38">
        <v>424</v>
      </c>
      <c r="B95" s="77"/>
      <c r="C95" s="78"/>
      <c r="D95" s="79" t="s">
        <v>120</v>
      </c>
      <c r="E95" s="24">
        <f>SUM(E96)</f>
        <v>0</v>
      </c>
      <c r="F95" s="24">
        <f>SUM(F96)</f>
        <v>0</v>
      </c>
      <c r="G95" s="24">
        <f>SUM(G96)</f>
        <v>0</v>
      </c>
      <c r="H95" s="24">
        <f>SUM(H96)</f>
        <v>0</v>
      </c>
      <c r="I95" s="55" t="e">
        <f t="shared" si="15"/>
        <v>#DIV/0!</v>
      </c>
      <c r="J95" s="55" t="e">
        <f t="shared" si="16"/>
        <v>#DIV/0!</v>
      </c>
    </row>
    <row r="96" spans="1:10">
      <c r="A96" s="39">
        <v>4241</v>
      </c>
      <c r="B96" s="80"/>
      <c r="C96" s="81"/>
      <c r="D96" s="82" t="s">
        <v>121</v>
      </c>
      <c r="E96" s="26"/>
      <c r="F96" s="26">
        <v>0</v>
      </c>
      <c r="G96" s="26">
        <v>0</v>
      </c>
      <c r="H96" s="26"/>
      <c r="I96" s="55" t="e">
        <f t="shared" si="15"/>
        <v>#DIV/0!</v>
      </c>
      <c r="J96" s="55" t="e">
        <f t="shared" si="16"/>
        <v>#DIV/0!</v>
      </c>
    </row>
    <row r="97" spans="1:10" ht="38.25">
      <c r="A97" s="512" t="s">
        <v>205</v>
      </c>
      <c r="B97" s="513"/>
      <c r="C97" s="514"/>
      <c r="D97" s="83" t="s">
        <v>206</v>
      </c>
      <c r="E97" s="84">
        <f t="shared" ref="E97:H99" si="17">SUM(E98)</f>
        <v>0</v>
      </c>
      <c r="F97" s="84">
        <f t="shared" si="17"/>
        <v>17000</v>
      </c>
      <c r="G97" s="84">
        <f t="shared" si="17"/>
        <v>0</v>
      </c>
      <c r="H97" s="84">
        <f t="shared" si="17"/>
        <v>1455.31</v>
      </c>
      <c r="I97" s="84" t="e">
        <f t="shared" si="15"/>
        <v>#DIV/0!</v>
      </c>
      <c r="J97" s="84">
        <f t="shared" si="16"/>
        <v>8.5606470588235304</v>
      </c>
    </row>
    <row r="98" spans="1:10">
      <c r="A98" s="426" t="s">
        <v>181</v>
      </c>
      <c r="B98" s="426"/>
      <c r="C98" s="426"/>
      <c r="D98" s="17" t="s">
        <v>182</v>
      </c>
      <c r="E98" s="18">
        <f t="shared" si="17"/>
        <v>0</v>
      </c>
      <c r="F98" s="18">
        <f t="shared" si="17"/>
        <v>17000</v>
      </c>
      <c r="G98" s="18">
        <f t="shared" si="17"/>
        <v>0</v>
      </c>
      <c r="H98" s="18">
        <f t="shared" si="17"/>
        <v>1455.31</v>
      </c>
      <c r="I98" s="84" t="e">
        <f t="shared" si="15"/>
        <v>#DIV/0!</v>
      </c>
      <c r="J98" s="84">
        <f t="shared" si="16"/>
        <v>8.5606470588235304</v>
      </c>
    </row>
    <row r="99" spans="1:10">
      <c r="A99" s="72">
        <v>3</v>
      </c>
      <c r="B99" s="73"/>
      <c r="C99" s="74"/>
      <c r="D99" s="74" t="s">
        <v>57</v>
      </c>
      <c r="E99" s="20">
        <f t="shared" si="17"/>
        <v>0</v>
      </c>
      <c r="F99" s="20">
        <f t="shared" si="17"/>
        <v>17000</v>
      </c>
      <c r="G99" s="20">
        <f t="shared" si="17"/>
        <v>0</v>
      </c>
      <c r="H99" s="20">
        <f t="shared" si="17"/>
        <v>1455.31</v>
      </c>
      <c r="I99" s="20" t="e">
        <f t="shared" si="15"/>
        <v>#DIV/0!</v>
      </c>
      <c r="J99" s="20">
        <f t="shared" si="16"/>
        <v>8.5606470588235304</v>
      </c>
    </row>
    <row r="100" spans="1:10">
      <c r="A100" s="488">
        <v>32</v>
      </c>
      <c r="B100" s="489"/>
      <c r="C100" s="490"/>
      <c r="D100" s="37" t="s">
        <v>68</v>
      </c>
      <c r="E100" s="22">
        <f>SUM(E101+E103)</f>
        <v>0</v>
      </c>
      <c r="F100" s="22">
        <f t="shared" ref="F100:H100" si="18">SUM(F101+F103)</f>
        <v>17000</v>
      </c>
      <c r="G100" s="22">
        <f t="shared" si="18"/>
        <v>0</v>
      </c>
      <c r="H100" s="22">
        <f t="shared" si="18"/>
        <v>1455.31</v>
      </c>
      <c r="I100" s="22" t="e">
        <f t="shared" si="15"/>
        <v>#DIV/0!</v>
      </c>
      <c r="J100" s="22">
        <f t="shared" si="16"/>
        <v>8.5606470588235304</v>
      </c>
    </row>
    <row r="101" spans="1:10">
      <c r="A101" s="509">
        <v>322</v>
      </c>
      <c r="B101" s="510"/>
      <c r="C101" s="511"/>
      <c r="D101" s="382" t="s">
        <v>74</v>
      </c>
      <c r="E101" s="381">
        <f>SUM(E102)</f>
        <v>0</v>
      </c>
      <c r="F101" s="381">
        <f t="shared" ref="F101" si="19">SUM(F102)</f>
        <v>750</v>
      </c>
      <c r="G101" s="381">
        <f t="shared" ref="G101" si="20">SUM(G102)</f>
        <v>0</v>
      </c>
      <c r="H101" s="381">
        <f t="shared" ref="H101" si="21">SUM(H102)</f>
        <v>0</v>
      </c>
      <c r="I101" s="22" t="e">
        <f t="shared" si="15"/>
        <v>#DIV/0!</v>
      </c>
      <c r="J101" s="22">
        <f t="shared" si="16"/>
        <v>0</v>
      </c>
    </row>
    <row r="102" spans="1:10" ht="25.5">
      <c r="A102" s="509">
        <v>3224</v>
      </c>
      <c r="B102" s="510"/>
      <c r="C102" s="511"/>
      <c r="D102" s="382" t="s">
        <v>259</v>
      </c>
      <c r="E102" s="381"/>
      <c r="F102" s="381">
        <v>750</v>
      </c>
      <c r="G102" s="381"/>
      <c r="H102" s="381"/>
      <c r="I102" s="22" t="e">
        <f t="shared" si="15"/>
        <v>#DIV/0!</v>
      </c>
      <c r="J102" s="22">
        <f t="shared" si="16"/>
        <v>0</v>
      </c>
    </row>
    <row r="103" spans="1:10">
      <c r="A103" s="30">
        <v>323</v>
      </c>
      <c r="B103" s="31"/>
      <c r="C103" s="23"/>
      <c r="D103" s="23" t="s">
        <v>81</v>
      </c>
      <c r="E103" s="24">
        <f>SUM(E104:E104)</f>
        <v>0</v>
      </c>
      <c r="F103" s="24">
        <f>SUM(F104:F104)</f>
        <v>16250</v>
      </c>
      <c r="G103" s="24">
        <f>SUM(G104:G104)</f>
        <v>0</v>
      </c>
      <c r="H103" s="24">
        <f>SUM(H104:H104)</f>
        <v>1455.31</v>
      </c>
      <c r="I103" s="55" t="e">
        <f t="shared" si="15"/>
        <v>#DIV/0!</v>
      </c>
      <c r="J103" s="55">
        <f t="shared" si="16"/>
        <v>8.9557538461538453</v>
      </c>
    </row>
    <row r="104" spans="1:10" ht="25.5">
      <c r="A104" s="40">
        <v>3232</v>
      </c>
      <c r="B104" s="41"/>
      <c r="C104" s="25"/>
      <c r="D104" s="25" t="s">
        <v>83</v>
      </c>
      <c r="E104" s="26"/>
      <c r="F104" s="26">
        <v>16250</v>
      </c>
      <c r="G104" s="26">
        <v>0</v>
      </c>
      <c r="H104" s="26">
        <v>1455.31</v>
      </c>
      <c r="I104" s="55" t="e">
        <f t="shared" si="15"/>
        <v>#DIV/0!</v>
      </c>
      <c r="J104" s="55">
        <f t="shared" si="16"/>
        <v>8.9557538461538453</v>
      </c>
    </row>
    <row r="105" spans="1:10" ht="25.5">
      <c r="A105" s="512" t="s">
        <v>207</v>
      </c>
      <c r="B105" s="513"/>
      <c r="C105" s="514"/>
      <c r="D105" s="83" t="s">
        <v>208</v>
      </c>
      <c r="E105" s="84">
        <f t="shared" ref="E105:H111" si="22">SUM(E106)</f>
        <v>6211.08</v>
      </c>
      <c r="F105" s="84">
        <f t="shared" si="22"/>
        <v>22038</v>
      </c>
      <c r="G105" s="84">
        <f t="shared" si="22"/>
        <v>0</v>
      </c>
      <c r="H105" s="84">
        <f t="shared" si="22"/>
        <v>9236.25</v>
      </c>
      <c r="I105" s="84">
        <f t="shared" si="15"/>
        <v>148.70602214107691</v>
      </c>
      <c r="J105" s="48">
        <f t="shared" si="16"/>
        <v>41.910563572011981</v>
      </c>
    </row>
    <row r="106" spans="1:10">
      <c r="A106" s="426" t="s">
        <v>181</v>
      </c>
      <c r="B106" s="426"/>
      <c r="C106" s="426"/>
      <c r="D106" s="17" t="s">
        <v>182</v>
      </c>
      <c r="E106" s="369">
        <f>SUM(E107)</f>
        <v>6211.08</v>
      </c>
      <c r="F106" s="369">
        <f>SUM(F107)</f>
        <v>22038</v>
      </c>
      <c r="G106" s="85">
        <f t="shared" si="22"/>
        <v>0</v>
      </c>
      <c r="H106" s="85">
        <f t="shared" si="22"/>
        <v>9236.25</v>
      </c>
      <c r="I106" s="85">
        <f t="shared" si="15"/>
        <v>148.70602214107691</v>
      </c>
      <c r="J106" s="394">
        <f t="shared" si="16"/>
        <v>41.910563572011981</v>
      </c>
    </row>
    <row r="107" spans="1:10" ht="25.5">
      <c r="A107" s="503">
        <v>4</v>
      </c>
      <c r="B107" s="504"/>
      <c r="C107" s="505"/>
      <c r="D107" s="75" t="s">
        <v>111</v>
      </c>
      <c r="E107" s="20">
        <f t="shared" si="22"/>
        <v>6211.08</v>
      </c>
      <c r="F107" s="20">
        <f t="shared" si="22"/>
        <v>22038</v>
      </c>
      <c r="G107" s="20">
        <f t="shared" si="22"/>
        <v>0</v>
      </c>
      <c r="H107" s="20">
        <f t="shared" si="22"/>
        <v>9236.25</v>
      </c>
      <c r="I107" s="20">
        <f t="shared" si="15"/>
        <v>148.70602214107691</v>
      </c>
      <c r="J107" s="20">
        <f t="shared" si="16"/>
        <v>41.910563572011981</v>
      </c>
    </row>
    <row r="108" spans="1:10" ht="25.5">
      <c r="A108" s="488">
        <v>45</v>
      </c>
      <c r="B108" s="489"/>
      <c r="C108" s="490"/>
      <c r="D108" s="76" t="s">
        <v>209</v>
      </c>
      <c r="E108" s="22">
        <f>SUM(E111)</f>
        <v>6211.08</v>
      </c>
      <c r="F108" s="22">
        <f>SUM(F109+F111)</f>
        <v>22038</v>
      </c>
      <c r="G108" s="22">
        <f t="shared" ref="G108:H108" si="23">SUM(G109+G111)</f>
        <v>0</v>
      </c>
      <c r="H108" s="22">
        <f t="shared" si="23"/>
        <v>9236.25</v>
      </c>
      <c r="I108" s="22">
        <f t="shared" si="15"/>
        <v>148.70602214107691</v>
      </c>
      <c r="J108" s="22">
        <f t="shared" si="16"/>
        <v>41.910563572011981</v>
      </c>
    </row>
    <row r="109" spans="1:10" ht="25.5">
      <c r="A109" s="509">
        <v>451</v>
      </c>
      <c r="B109" s="510"/>
      <c r="C109" s="511"/>
      <c r="D109" s="383" t="s">
        <v>260</v>
      </c>
      <c r="E109" s="381"/>
      <c r="F109" s="381">
        <f>SUM(F110)</f>
        <v>22038</v>
      </c>
      <c r="G109" s="381">
        <f t="shared" ref="G109:H109" si="24">SUM(G110)</f>
        <v>0</v>
      </c>
      <c r="H109" s="381">
        <f t="shared" si="24"/>
        <v>9236.25</v>
      </c>
      <c r="I109" s="22" t="e">
        <f t="shared" si="15"/>
        <v>#DIV/0!</v>
      </c>
      <c r="J109" s="22">
        <f t="shared" si="16"/>
        <v>41.910563572011981</v>
      </c>
    </row>
    <row r="110" spans="1:10" ht="25.5">
      <c r="A110" s="509">
        <v>4511</v>
      </c>
      <c r="B110" s="510"/>
      <c r="C110" s="511"/>
      <c r="D110" s="383" t="s">
        <v>260</v>
      </c>
      <c r="E110" s="381"/>
      <c r="F110" s="381">
        <v>22038</v>
      </c>
      <c r="G110" s="381"/>
      <c r="H110" s="381">
        <v>9236.25</v>
      </c>
      <c r="I110" s="22" t="e">
        <f t="shared" si="15"/>
        <v>#DIV/0!</v>
      </c>
      <c r="J110" s="22">
        <f t="shared" si="16"/>
        <v>41.910563572011981</v>
      </c>
    </row>
    <row r="111" spans="1:10" ht="25.5">
      <c r="A111" s="494">
        <v>452</v>
      </c>
      <c r="B111" s="495"/>
      <c r="C111" s="496"/>
      <c r="D111" s="25" t="s">
        <v>210</v>
      </c>
      <c r="E111" s="26">
        <f t="shared" si="22"/>
        <v>6211.08</v>
      </c>
      <c r="F111" s="26">
        <f t="shared" si="22"/>
        <v>0</v>
      </c>
      <c r="G111" s="26">
        <f t="shared" si="22"/>
        <v>0</v>
      </c>
      <c r="H111" s="26">
        <f t="shared" si="22"/>
        <v>0</v>
      </c>
      <c r="I111" s="55">
        <f t="shared" si="15"/>
        <v>0</v>
      </c>
      <c r="J111" s="26" t="e">
        <f t="shared" si="16"/>
        <v>#DIV/0!</v>
      </c>
    </row>
    <row r="112" spans="1:10" ht="25.5">
      <c r="A112" s="40">
        <v>4521</v>
      </c>
      <c r="B112" s="41"/>
      <c r="C112" s="25"/>
      <c r="D112" s="25" t="s">
        <v>210</v>
      </c>
      <c r="E112" s="26">
        <v>6211.08</v>
      </c>
      <c r="F112" s="26">
        <v>0</v>
      </c>
      <c r="G112" s="26">
        <v>0</v>
      </c>
      <c r="H112" s="26"/>
      <c r="I112" s="55">
        <f t="shared" si="15"/>
        <v>0</v>
      </c>
      <c r="J112" s="26" t="e">
        <f t="shared" si="16"/>
        <v>#DIV/0!</v>
      </c>
    </row>
    <row r="113" spans="1:10" ht="26.1" customHeight="1">
      <c r="A113" s="497" t="s">
        <v>211</v>
      </c>
      <c r="B113" s="498"/>
      <c r="C113" s="499"/>
      <c r="D113" s="86" t="s">
        <v>212</v>
      </c>
      <c r="E113" s="16">
        <f>SUM(E114+E122+E183+E223+E268)</f>
        <v>114318.3</v>
      </c>
      <c r="F113" s="16">
        <f>SUM(F114+F122+F183+F223+F268)</f>
        <v>206689</v>
      </c>
      <c r="G113" s="16">
        <f>SUM(G114+G122+G183+G223+G268)</f>
        <v>0</v>
      </c>
      <c r="H113" s="16">
        <f>SUM(H114+H122+H183+H223+H268)</f>
        <v>163605.87000000002</v>
      </c>
      <c r="I113" s="16">
        <f t="shared" ref="I113:I129" si="25">SUM(H113/E113*100)</f>
        <v>143.11433077643738</v>
      </c>
      <c r="J113" s="16">
        <f t="shared" si="16"/>
        <v>79.1555767360624</v>
      </c>
    </row>
    <row r="114" spans="1:10">
      <c r="A114" s="500" t="s">
        <v>213</v>
      </c>
      <c r="B114" s="501"/>
      <c r="C114" s="502"/>
      <c r="D114" s="87" t="s">
        <v>214</v>
      </c>
      <c r="E114" s="16">
        <f>(E115)</f>
        <v>4814.58</v>
      </c>
      <c r="F114" s="16">
        <f>(F115)</f>
        <v>7000</v>
      </c>
      <c r="G114" s="16">
        <f>(G115)</f>
        <v>0</v>
      </c>
      <c r="H114" s="16">
        <f>(H115)</f>
        <v>4741.25</v>
      </c>
      <c r="I114" s="16">
        <f t="shared" si="25"/>
        <v>98.476918028156149</v>
      </c>
      <c r="J114" s="16">
        <f t="shared" ref="J114:J137" si="26">SUM(H114/F114*100)</f>
        <v>67.732142857142847</v>
      </c>
    </row>
    <row r="115" spans="1:10">
      <c r="A115" s="476" t="s">
        <v>215</v>
      </c>
      <c r="B115" s="477"/>
      <c r="C115" s="478"/>
      <c r="D115" s="88" t="s">
        <v>216</v>
      </c>
      <c r="E115" s="18">
        <f>SUM(E116)</f>
        <v>4814.58</v>
      </c>
      <c r="F115" s="18">
        <f>SUM(F116)</f>
        <v>7000</v>
      </c>
      <c r="G115" s="18">
        <f>SUM(G116)</f>
        <v>0</v>
      </c>
      <c r="H115" s="18">
        <f>SUM(H116)</f>
        <v>4741.25</v>
      </c>
      <c r="I115" s="16">
        <f t="shared" si="25"/>
        <v>98.476918028156149</v>
      </c>
      <c r="J115" s="16">
        <f t="shared" si="26"/>
        <v>67.732142857142847</v>
      </c>
    </row>
    <row r="116" spans="1:10">
      <c r="A116" s="503">
        <v>32</v>
      </c>
      <c r="B116" s="504"/>
      <c r="C116" s="505"/>
      <c r="D116" s="75" t="s">
        <v>57</v>
      </c>
      <c r="E116" s="20">
        <f>SUM(E117+E119)</f>
        <v>4814.58</v>
      </c>
      <c r="F116" s="20">
        <f>SUM(F117+F119)</f>
        <v>7000</v>
      </c>
      <c r="G116" s="20">
        <f>SUM(G117+G119)</f>
        <v>0</v>
      </c>
      <c r="H116" s="20">
        <f>SUM(H117+H119)</f>
        <v>4741.25</v>
      </c>
      <c r="I116" s="20">
        <f t="shared" si="25"/>
        <v>98.476918028156149</v>
      </c>
      <c r="J116" s="20">
        <f t="shared" si="26"/>
        <v>67.732142857142847</v>
      </c>
    </row>
    <row r="117" spans="1:10">
      <c r="A117" s="488">
        <v>323</v>
      </c>
      <c r="B117" s="489"/>
      <c r="C117" s="490"/>
      <c r="D117" s="23" t="s">
        <v>81</v>
      </c>
      <c r="E117" s="22">
        <f>SUM(E118)</f>
        <v>2397.5</v>
      </c>
      <c r="F117" s="22">
        <f>SUM(F118)</f>
        <v>3500</v>
      </c>
      <c r="G117" s="89">
        <f>SUM(G118)</f>
        <v>0</v>
      </c>
      <c r="H117" s="22">
        <f>SUM(H118)</f>
        <v>2211.25</v>
      </c>
      <c r="I117" s="22">
        <f t="shared" si="25"/>
        <v>92.231491136600624</v>
      </c>
      <c r="J117" s="22">
        <f t="shared" si="26"/>
        <v>63.178571428571431</v>
      </c>
    </row>
    <row r="118" spans="1:10">
      <c r="A118" s="467">
        <v>3231</v>
      </c>
      <c r="B118" s="468"/>
      <c r="C118" s="469"/>
      <c r="D118" s="79" t="s">
        <v>189</v>
      </c>
      <c r="E118" s="24">
        <v>2397.5</v>
      </c>
      <c r="F118" s="24">
        <v>3500</v>
      </c>
      <c r="G118" s="26">
        <v>0</v>
      </c>
      <c r="H118" s="24">
        <v>2211.25</v>
      </c>
      <c r="I118" s="55">
        <f t="shared" si="25"/>
        <v>92.231491136600624</v>
      </c>
      <c r="J118" s="55">
        <f t="shared" si="26"/>
        <v>63.178571428571431</v>
      </c>
    </row>
    <row r="119" spans="1:10">
      <c r="A119" s="506">
        <v>329</v>
      </c>
      <c r="B119" s="507"/>
      <c r="C119" s="508"/>
      <c r="D119" s="76" t="s">
        <v>203</v>
      </c>
      <c r="E119" s="22">
        <f>SUM(E120+E121)</f>
        <v>2417.08</v>
      </c>
      <c r="F119" s="22">
        <f>SUM(F120+F121)</f>
        <v>3500</v>
      </c>
      <c r="G119" s="22">
        <f>SUM(G120+G121)</f>
        <v>0</v>
      </c>
      <c r="H119" s="22">
        <f>SUM(H120+H121)</f>
        <v>2530</v>
      </c>
      <c r="I119" s="22">
        <f t="shared" si="25"/>
        <v>104.67175269333246</v>
      </c>
      <c r="J119" s="22">
        <f t="shared" si="26"/>
        <v>72.285714285714292</v>
      </c>
    </row>
    <row r="120" spans="1:10">
      <c r="A120" s="473">
        <v>3293</v>
      </c>
      <c r="B120" s="474"/>
      <c r="C120" s="475"/>
      <c r="D120" s="79" t="s">
        <v>95</v>
      </c>
      <c r="E120" s="26">
        <v>0</v>
      </c>
      <c r="F120" s="26">
        <v>0</v>
      </c>
      <c r="G120" s="26">
        <v>0</v>
      </c>
      <c r="H120" s="55">
        <v>0</v>
      </c>
      <c r="I120" s="55" t="e">
        <f t="shared" si="25"/>
        <v>#DIV/0!</v>
      </c>
      <c r="J120" s="55" t="e">
        <f t="shared" si="26"/>
        <v>#DIV/0!</v>
      </c>
    </row>
    <row r="121" spans="1:10" ht="14.45" customHeight="1">
      <c r="A121" s="421">
        <v>3299</v>
      </c>
      <c r="B121" s="422"/>
      <c r="C121" s="423"/>
      <c r="D121" s="63" t="s">
        <v>203</v>
      </c>
      <c r="E121" s="24">
        <v>2417.08</v>
      </c>
      <c r="F121" s="24">
        <v>3500</v>
      </c>
      <c r="G121" s="26">
        <v>0</v>
      </c>
      <c r="H121" s="24">
        <v>2530</v>
      </c>
      <c r="I121" s="55">
        <f t="shared" si="25"/>
        <v>104.67175269333246</v>
      </c>
      <c r="J121" s="55">
        <f t="shared" si="26"/>
        <v>72.285714285714292</v>
      </c>
    </row>
    <row r="122" spans="1:10" ht="14.45" customHeight="1">
      <c r="A122" s="479" t="s">
        <v>217</v>
      </c>
      <c r="B122" s="480"/>
      <c r="C122" s="481"/>
      <c r="D122" s="90" t="s">
        <v>218</v>
      </c>
      <c r="E122" s="91">
        <f>SUM(E123+E130+E159)</f>
        <v>105409.41</v>
      </c>
      <c r="F122" s="91">
        <f>SUM(F123+F130+F159)</f>
        <v>175750</v>
      </c>
      <c r="G122" s="91">
        <f t="shared" ref="F122:H124" si="27">SUM(G123)</f>
        <v>0</v>
      </c>
      <c r="H122" s="16">
        <f>SUM(H123+H130+H159)</f>
        <v>140147.67000000001</v>
      </c>
      <c r="I122" s="16">
        <f t="shared" si="25"/>
        <v>132.95555871150404</v>
      </c>
      <c r="J122" s="16">
        <f t="shared" si="26"/>
        <v>79.742628733997165</v>
      </c>
    </row>
    <row r="123" spans="1:10">
      <c r="A123" s="482" t="s">
        <v>215</v>
      </c>
      <c r="B123" s="483"/>
      <c r="C123" s="484"/>
      <c r="D123" s="92" t="s">
        <v>216</v>
      </c>
      <c r="E123" s="18">
        <f>SUM(E124)</f>
        <v>0</v>
      </c>
      <c r="F123" s="18">
        <f t="shared" si="27"/>
        <v>750</v>
      </c>
      <c r="G123" s="18">
        <f t="shared" si="27"/>
        <v>0</v>
      </c>
      <c r="H123" s="18">
        <f t="shared" si="27"/>
        <v>0</v>
      </c>
      <c r="I123" s="16" t="e">
        <f t="shared" si="25"/>
        <v>#DIV/0!</v>
      </c>
      <c r="J123" s="16">
        <f t="shared" si="26"/>
        <v>0</v>
      </c>
    </row>
    <row r="124" spans="1:10">
      <c r="A124" s="485">
        <v>3</v>
      </c>
      <c r="B124" s="486"/>
      <c r="C124" s="487"/>
      <c r="D124" s="93" t="s">
        <v>57</v>
      </c>
      <c r="E124" s="20">
        <f>SUM(E125)</f>
        <v>0</v>
      </c>
      <c r="F124" s="20">
        <f t="shared" si="27"/>
        <v>750</v>
      </c>
      <c r="G124" s="20">
        <f t="shared" si="27"/>
        <v>0</v>
      </c>
      <c r="H124" s="20">
        <f t="shared" si="27"/>
        <v>0</v>
      </c>
      <c r="I124" s="20" t="e">
        <f t="shared" si="25"/>
        <v>#DIV/0!</v>
      </c>
      <c r="J124" s="20">
        <f t="shared" si="26"/>
        <v>0</v>
      </c>
    </row>
    <row r="125" spans="1:10">
      <c r="A125" s="488">
        <v>32</v>
      </c>
      <c r="B125" s="489"/>
      <c r="C125" s="490"/>
      <c r="D125" s="94" t="s">
        <v>68</v>
      </c>
      <c r="E125" s="22">
        <f>SUM(E126+E128)</f>
        <v>0</v>
      </c>
      <c r="F125" s="22">
        <f>SUM(F126+F128)</f>
        <v>750</v>
      </c>
      <c r="G125" s="22">
        <f>SUM(G126+G128)</f>
        <v>0</v>
      </c>
      <c r="H125" s="22">
        <f>SUM(H126+H128)</f>
        <v>0</v>
      </c>
      <c r="I125" s="22" t="e">
        <f t="shared" si="25"/>
        <v>#DIV/0!</v>
      </c>
      <c r="J125" s="22">
        <f t="shared" si="26"/>
        <v>0</v>
      </c>
    </row>
    <row r="126" spans="1:10">
      <c r="A126" s="491">
        <v>323</v>
      </c>
      <c r="B126" s="492"/>
      <c r="C126" s="493"/>
      <c r="D126" s="23" t="s">
        <v>81</v>
      </c>
      <c r="E126" s="24">
        <f>SUM(E127)</f>
        <v>0</v>
      </c>
      <c r="F126" s="24">
        <f>SUM(F127)</f>
        <v>750</v>
      </c>
      <c r="G126" s="24">
        <f t="shared" ref="G126:G128" si="28">SUM(G127)</f>
        <v>0</v>
      </c>
      <c r="H126" s="24">
        <f>SUM(H127)</f>
        <v>0</v>
      </c>
      <c r="I126" s="55" t="e">
        <f t="shared" si="25"/>
        <v>#DIV/0!</v>
      </c>
      <c r="J126" s="55">
        <f t="shared" si="26"/>
        <v>0</v>
      </c>
    </row>
    <row r="127" spans="1:10">
      <c r="A127" s="491">
        <v>3239</v>
      </c>
      <c r="B127" s="492"/>
      <c r="C127" s="493"/>
      <c r="D127" s="27" t="s">
        <v>90</v>
      </c>
      <c r="E127" s="24">
        <v>0</v>
      </c>
      <c r="F127" s="24">
        <v>750</v>
      </c>
      <c r="G127" s="24">
        <f t="shared" si="28"/>
        <v>0</v>
      </c>
      <c r="H127" s="24">
        <v>0</v>
      </c>
      <c r="I127" s="55" t="e">
        <f t="shared" si="25"/>
        <v>#DIV/0!</v>
      </c>
      <c r="J127" s="55">
        <f t="shared" si="26"/>
        <v>0</v>
      </c>
    </row>
    <row r="128" spans="1:10" ht="25.5">
      <c r="A128" s="491">
        <v>329</v>
      </c>
      <c r="B128" s="492"/>
      <c r="C128" s="493"/>
      <c r="D128" s="95" t="s">
        <v>92</v>
      </c>
      <c r="E128" s="24">
        <f>SUM(E129)</f>
        <v>0</v>
      </c>
      <c r="F128" s="24">
        <f>SUM(F129)</f>
        <v>0</v>
      </c>
      <c r="G128" s="24">
        <f t="shared" si="28"/>
        <v>0</v>
      </c>
      <c r="H128" s="24">
        <f>(H129)</f>
        <v>0</v>
      </c>
      <c r="I128" s="55" t="e">
        <f t="shared" si="25"/>
        <v>#DIV/0!</v>
      </c>
      <c r="J128" s="55" t="e">
        <f t="shared" si="26"/>
        <v>#DIV/0!</v>
      </c>
    </row>
    <row r="129" spans="1:10" ht="25.5">
      <c r="A129" s="473">
        <v>3299</v>
      </c>
      <c r="B129" s="474"/>
      <c r="C129" s="475"/>
      <c r="D129" s="95" t="s">
        <v>92</v>
      </c>
      <c r="E129" s="26"/>
      <c r="F129" s="26"/>
      <c r="G129" s="29"/>
      <c r="H129" s="26">
        <v>0</v>
      </c>
      <c r="I129" s="55" t="e">
        <f t="shared" si="25"/>
        <v>#DIV/0!</v>
      </c>
      <c r="J129" s="55" t="e">
        <f t="shared" si="26"/>
        <v>#DIV/0!</v>
      </c>
    </row>
    <row r="130" spans="1:10" ht="25.5">
      <c r="A130" s="476" t="s">
        <v>219</v>
      </c>
      <c r="B130" s="477"/>
      <c r="C130" s="478"/>
      <c r="D130" s="96" t="s">
        <v>196</v>
      </c>
      <c r="E130" s="84">
        <f>SUM(E131+E154)</f>
        <v>72307.599999999991</v>
      </c>
      <c r="F130" s="84">
        <f>SUM(F131+F154)</f>
        <v>175000</v>
      </c>
      <c r="G130" s="24">
        <f>SUM(G131)</f>
        <v>0</v>
      </c>
      <c r="H130" s="84">
        <f>SUM(H131+H154)</f>
        <v>140147.67000000001</v>
      </c>
      <c r="I130" s="84">
        <f t="shared" ref="I130:I151" si="29">SUM(H130/E130*100)</f>
        <v>193.8214931763743</v>
      </c>
      <c r="J130" s="48">
        <f t="shared" si="26"/>
        <v>80.08438285714287</v>
      </c>
    </row>
    <row r="131" spans="1:10">
      <c r="A131" s="451">
        <v>3</v>
      </c>
      <c r="B131" s="452"/>
      <c r="C131" s="453"/>
      <c r="D131" s="98" t="s">
        <v>57</v>
      </c>
      <c r="E131" s="20">
        <f>SUM(E132+E152)</f>
        <v>70833.159999999989</v>
      </c>
      <c r="F131" s="20">
        <f>SUM(F132)</f>
        <v>171000</v>
      </c>
      <c r="G131" s="20">
        <f>SUM(G132)</f>
        <v>0</v>
      </c>
      <c r="H131" s="20">
        <f>SUM(H132+H152)</f>
        <v>140147.67000000001</v>
      </c>
      <c r="I131" s="20">
        <f t="shared" si="29"/>
        <v>197.85601828296245</v>
      </c>
      <c r="J131" s="20">
        <f t="shared" si="26"/>
        <v>81.957701754385965</v>
      </c>
    </row>
    <row r="132" spans="1:10">
      <c r="A132" s="430">
        <v>32</v>
      </c>
      <c r="B132" s="431"/>
      <c r="C132" s="432"/>
      <c r="D132" s="100" t="s">
        <v>68</v>
      </c>
      <c r="E132" s="22">
        <f>SUM(E133+E138+E141+E147+E149)</f>
        <v>70833.159999999989</v>
      </c>
      <c r="F132" s="22">
        <f>SUM(F133+F138+F141+F148+F149)</f>
        <v>171000</v>
      </c>
      <c r="G132" s="22">
        <f>SUM(G133+G138+G141+G148+G149)</f>
        <v>0</v>
      </c>
      <c r="H132" s="22">
        <f>SUM(H133+H138+H141+H148+H149)</f>
        <v>140147.67000000001</v>
      </c>
      <c r="I132" s="22" t="e">
        <f>SUM(I133+I138+I141+I148+I149)</f>
        <v>#DIV/0!</v>
      </c>
      <c r="J132" s="22">
        <f t="shared" si="26"/>
        <v>81.957701754385965</v>
      </c>
    </row>
    <row r="133" spans="1:10">
      <c r="A133" s="445">
        <v>321</v>
      </c>
      <c r="B133" s="446"/>
      <c r="C133" s="447"/>
      <c r="D133" s="23" t="s">
        <v>69</v>
      </c>
      <c r="E133" s="24">
        <f>SUM(E134+E135+E136+E137)</f>
        <v>5556.43</v>
      </c>
      <c r="F133" s="24">
        <f>SUM(F134:F137)</f>
        <v>71500</v>
      </c>
      <c r="G133" s="24">
        <f>SUM(G134+G135+G136+G137)</f>
        <v>0</v>
      </c>
      <c r="H133" s="24">
        <f>SUM(H134:H137)</f>
        <v>88132.71</v>
      </c>
      <c r="I133" s="55">
        <f t="shared" si="29"/>
        <v>1586.139121702244</v>
      </c>
      <c r="J133" s="26">
        <f t="shared" si="26"/>
        <v>123.26253146853148</v>
      </c>
    </row>
    <row r="134" spans="1:10">
      <c r="A134" s="458">
        <v>3211</v>
      </c>
      <c r="B134" s="459"/>
      <c r="C134" s="460"/>
      <c r="D134" s="25" t="s">
        <v>220</v>
      </c>
      <c r="E134" s="26">
        <v>5556.43</v>
      </c>
      <c r="F134" s="24"/>
      <c r="G134" s="24">
        <f>SUM(G135+G136+G137+G138)</f>
        <v>0</v>
      </c>
      <c r="H134" s="26"/>
      <c r="I134" s="55">
        <f t="shared" si="29"/>
        <v>0</v>
      </c>
      <c r="J134" s="26" t="e">
        <f t="shared" si="26"/>
        <v>#DIV/0!</v>
      </c>
    </row>
    <row r="135" spans="1:10" ht="25.5">
      <c r="A135" s="458">
        <v>3212</v>
      </c>
      <c r="B135" s="459"/>
      <c r="C135" s="460"/>
      <c r="D135" s="25" t="s">
        <v>183</v>
      </c>
      <c r="E135" s="26">
        <v>0</v>
      </c>
      <c r="F135" s="24"/>
      <c r="G135" s="24">
        <f>SUM(G136+G137+G138+G139)</f>
        <v>0</v>
      </c>
      <c r="H135" s="54">
        <v>0</v>
      </c>
      <c r="I135" s="55" t="e">
        <f t="shared" si="29"/>
        <v>#DIV/0!</v>
      </c>
      <c r="J135" s="26" t="e">
        <f t="shared" si="26"/>
        <v>#DIV/0!</v>
      </c>
    </row>
    <row r="136" spans="1:10" ht="24" customHeight="1">
      <c r="A136" s="458">
        <v>3213</v>
      </c>
      <c r="B136" s="459"/>
      <c r="C136" s="460"/>
      <c r="D136" s="25" t="s">
        <v>184</v>
      </c>
      <c r="E136" s="26">
        <v>0</v>
      </c>
      <c r="F136" s="26">
        <v>71500</v>
      </c>
      <c r="G136" s="24">
        <f>SUM(G137+G138+G139+G140)</f>
        <v>0</v>
      </c>
      <c r="H136" s="385">
        <v>88132.71</v>
      </c>
      <c r="I136" s="55" t="e">
        <f t="shared" si="29"/>
        <v>#DIV/0!</v>
      </c>
      <c r="J136" s="26">
        <f t="shared" si="26"/>
        <v>123.26253146853148</v>
      </c>
    </row>
    <row r="137" spans="1:10" ht="25.5">
      <c r="A137" s="458">
        <v>3214</v>
      </c>
      <c r="B137" s="459"/>
      <c r="C137" s="460"/>
      <c r="D137" s="25" t="s">
        <v>185</v>
      </c>
      <c r="E137" s="26">
        <v>0</v>
      </c>
      <c r="F137" s="26"/>
      <c r="G137" s="24">
        <f t="shared" ref="G137" si="30">SUM(G138+G139+G140+G141)</f>
        <v>0</v>
      </c>
      <c r="H137" s="54">
        <v>0</v>
      </c>
      <c r="I137" s="55" t="e">
        <f t="shared" si="29"/>
        <v>#DIV/0!</v>
      </c>
      <c r="J137" s="26" t="e">
        <f t="shared" si="26"/>
        <v>#DIV/0!</v>
      </c>
    </row>
    <row r="138" spans="1:10">
      <c r="A138" s="101">
        <v>322</v>
      </c>
      <c r="B138" s="105"/>
      <c r="C138" s="106"/>
      <c r="D138" s="23" t="s">
        <v>74</v>
      </c>
      <c r="E138" s="24">
        <f>SUM(E139+E140)</f>
        <v>0</v>
      </c>
      <c r="F138" s="24">
        <f>SUM(F139+F140)</f>
        <v>7000</v>
      </c>
      <c r="G138" s="24">
        <f t="shared" ref="G138:H138" si="31">SUM(G139+G140)</f>
        <v>0</v>
      </c>
      <c r="H138" s="24">
        <f t="shared" si="31"/>
        <v>0</v>
      </c>
      <c r="I138" s="55" t="e">
        <f t="shared" si="29"/>
        <v>#DIV/0!</v>
      </c>
      <c r="J138" s="26">
        <f t="shared" ref="J138:J158" si="32">SUM(H138/F138*100)</f>
        <v>0</v>
      </c>
    </row>
    <row r="139" spans="1:10" ht="25.5">
      <c r="A139" s="104">
        <v>3221</v>
      </c>
      <c r="B139" s="107"/>
      <c r="C139" s="108"/>
      <c r="D139" s="25" t="s">
        <v>187</v>
      </c>
      <c r="E139" s="26">
        <v>0</v>
      </c>
      <c r="F139" s="26"/>
      <c r="G139" s="24">
        <f>SUM(G140+G141+G142+G143)</f>
        <v>0</v>
      </c>
      <c r="H139" s="54">
        <v>0</v>
      </c>
      <c r="I139" s="55" t="e">
        <f t="shared" si="29"/>
        <v>#DIV/0!</v>
      </c>
      <c r="J139" s="26" t="e">
        <f t="shared" si="32"/>
        <v>#DIV/0!</v>
      </c>
    </row>
    <row r="140" spans="1:10">
      <c r="A140" s="104">
        <v>3222</v>
      </c>
      <c r="B140" s="107"/>
      <c r="C140" s="108"/>
      <c r="D140" s="25" t="s">
        <v>76</v>
      </c>
      <c r="E140" s="26">
        <v>0</v>
      </c>
      <c r="F140" s="109">
        <v>7000</v>
      </c>
      <c r="G140" s="24">
        <f>SUM(G141+G142+G143+G145)</f>
        <v>0</v>
      </c>
      <c r="H140" s="54">
        <v>0</v>
      </c>
      <c r="I140" s="55" t="e">
        <f t="shared" si="29"/>
        <v>#DIV/0!</v>
      </c>
      <c r="J140" s="26">
        <f t="shared" si="32"/>
        <v>0</v>
      </c>
    </row>
    <row r="141" spans="1:10">
      <c r="A141" s="101">
        <v>323</v>
      </c>
      <c r="B141" s="105"/>
      <c r="C141" s="106"/>
      <c r="D141" s="23" t="s">
        <v>81</v>
      </c>
      <c r="E141" s="24">
        <f>SUM(E142:E146)</f>
        <v>15936</v>
      </c>
      <c r="F141" s="24">
        <f>SUM(F142+F143+F145+F146)</f>
        <v>0</v>
      </c>
      <c r="G141" s="24">
        <f>SUM(G142+G143+G145+G146)</f>
        <v>0</v>
      </c>
      <c r="H141" s="24">
        <f>SUM(H142+H143+H144+H145+H146)</f>
        <v>36662.46</v>
      </c>
      <c r="I141" s="55">
        <f t="shared" si="29"/>
        <v>230.0606174698795</v>
      </c>
      <c r="J141" s="26" t="e">
        <f t="shared" si="32"/>
        <v>#DIV/0!</v>
      </c>
    </row>
    <row r="142" spans="1:10">
      <c r="A142" s="104">
        <v>3231</v>
      </c>
      <c r="B142" s="107"/>
      <c r="C142" s="108"/>
      <c r="D142" s="25" t="s">
        <v>189</v>
      </c>
      <c r="E142" s="26">
        <v>4200</v>
      </c>
      <c r="F142" s="26">
        <v>0</v>
      </c>
      <c r="G142" s="26">
        <v>0</v>
      </c>
      <c r="H142" s="385">
        <v>10774.66</v>
      </c>
      <c r="I142" s="55">
        <f t="shared" si="29"/>
        <v>256.53952380952376</v>
      </c>
      <c r="J142" s="26" t="e">
        <f t="shared" si="32"/>
        <v>#DIV/0!</v>
      </c>
    </row>
    <row r="143" spans="1:10">
      <c r="A143" s="458">
        <v>3233</v>
      </c>
      <c r="B143" s="459"/>
      <c r="C143" s="460"/>
      <c r="D143" s="110" t="s">
        <v>81</v>
      </c>
      <c r="E143" s="26">
        <v>1120</v>
      </c>
      <c r="F143" s="26"/>
      <c r="G143" s="26">
        <v>0</v>
      </c>
      <c r="H143" s="54"/>
      <c r="I143" s="55">
        <f t="shared" si="29"/>
        <v>0</v>
      </c>
      <c r="J143" s="26" t="e">
        <f t="shared" si="32"/>
        <v>#DIV/0!</v>
      </c>
    </row>
    <row r="144" spans="1:10">
      <c r="A144" s="458">
        <v>3237</v>
      </c>
      <c r="B144" s="459"/>
      <c r="C144" s="460"/>
      <c r="D144" s="110" t="s">
        <v>88</v>
      </c>
      <c r="E144" s="26">
        <v>9916</v>
      </c>
      <c r="F144" s="26"/>
      <c r="G144" s="26"/>
      <c r="H144" s="385">
        <v>11094.52</v>
      </c>
      <c r="I144" s="55">
        <f t="shared" si="29"/>
        <v>111.88503428801937</v>
      </c>
      <c r="J144" s="26" t="e">
        <f t="shared" si="32"/>
        <v>#DIV/0!</v>
      </c>
    </row>
    <row r="145" spans="1:10">
      <c r="A145" s="458">
        <v>3238</v>
      </c>
      <c r="B145" s="459"/>
      <c r="C145" s="460"/>
      <c r="D145" s="110" t="s">
        <v>89</v>
      </c>
      <c r="E145" s="26"/>
      <c r="F145" s="26">
        <v>0</v>
      </c>
      <c r="G145" s="26">
        <v>0</v>
      </c>
      <c r="H145" s="54">
        <v>0</v>
      </c>
      <c r="I145" s="55" t="e">
        <f t="shared" si="29"/>
        <v>#DIV/0!</v>
      </c>
      <c r="J145" s="26" t="e">
        <f t="shared" si="32"/>
        <v>#DIV/0!</v>
      </c>
    </row>
    <row r="146" spans="1:10">
      <c r="A146" s="458">
        <v>3239</v>
      </c>
      <c r="B146" s="459"/>
      <c r="C146" s="460"/>
      <c r="D146" s="23" t="s">
        <v>221</v>
      </c>
      <c r="E146" s="26">
        <v>700</v>
      </c>
      <c r="F146" s="26">
        <v>0</v>
      </c>
      <c r="G146" s="26">
        <v>0</v>
      </c>
      <c r="H146" s="385">
        <v>14793.28</v>
      </c>
      <c r="I146" s="55">
        <f t="shared" si="29"/>
        <v>2113.3257142857142</v>
      </c>
      <c r="J146" s="26" t="e">
        <f t="shared" si="32"/>
        <v>#DIV/0!</v>
      </c>
    </row>
    <row r="147" spans="1:10" ht="25.5">
      <c r="A147" s="445">
        <v>324</v>
      </c>
      <c r="B147" s="446"/>
      <c r="C147" s="447"/>
      <c r="D147" s="23" t="s">
        <v>91</v>
      </c>
      <c r="E147" s="24">
        <f>SUM(E148)</f>
        <v>48524</v>
      </c>
      <c r="F147" s="24">
        <f t="shared" ref="F147:H155" si="33">SUM(F148)</f>
        <v>80000</v>
      </c>
      <c r="G147" s="24">
        <f t="shared" si="33"/>
        <v>0</v>
      </c>
      <c r="H147" s="24">
        <f t="shared" si="33"/>
        <v>15352.5</v>
      </c>
      <c r="I147" s="55">
        <f t="shared" si="29"/>
        <v>31.638982771412081</v>
      </c>
      <c r="J147" s="26">
        <f t="shared" si="32"/>
        <v>19.190625000000001</v>
      </c>
    </row>
    <row r="148" spans="1:10" ht="25.5">
      <c r="A148" s="445">
        <v>3241</v>
      </c>
      <c r="B148" s="446"/>
      <c r="C148" s="447"/>
      <c r="D148" s="23" t="s">
        <v>222</v>
      </c>
      <c r="E148" s="26">
        <v>48524</v>
      </c>
      <c r="F148" s="26">
        <v>80000</v>
      </c>
      <c r="G148" s="26">
        <v>0</v>
      </c>
      <c r="H148" s="26">
        <v>15352.5</v>
      </c>
      <c r="I148" s="55">
        <f t="shared" si="29"/>
        <v>31.638982771412081</v>
      </c>
      <c r="J148" s="26">
        <f t="shared" si="32"/>
        <v>19.190625000000001</v>
      </c>
    </row>
    <row r="149" spans="1:10" ht="25.5">
      <c r="A149" s="101">
        <v>329</v>
      </c>
      <c r="B149" s="102"/>
      <c r="C149" s="103"/>
      <c r="D149" s="23" t="s">
        <v>92</v>
      </c>
      <c r="E149" s="24">
        <f>SUM(E150+E151)</f>
        <v>816.73</v>
      </c>
      <c r="F149" s="24">
        <f>SUM(F150+F151)</f>
        <v>12500</v>
      </c>
      <c r="G149" s="24">
        <f>SUM(G150)</f>
        <v>0</v>
      </c>
      <c r="H149" s="54">
        <f>SUM(H150+H151)</f>
        <v>0</v>
      </c>
      <c r="I149" s="55">
        <f t="shared" si="29"/>
        <v>0</v>
      </c>
      <c r="J149" s="26">
        <f t="shared" si="32"/>
        <v>0</v>
      </c>
    </row>
    <row r="150" spans="1:10">
      <c r="A150" s="467">
        <v>3292</v>
      </c>
      <c r="B150" s="468"/>
      <c r="C150" s="469"/>
      <c r="D150" s="23" t="s">
        <v>94</v>
      </c>
      <c r="E150" s="24">
        <v>459.2</v>
      </c>
      <c r="F150" s="24"/>
      <c r="G150" s="24">
        <f>SUM(G152)</f>
        <v>0</v>
      </c>
      <c r="H150" s="54"/>
      <c r="I150" s="55">
        <f t="shared" si="29"/>
        <v>0</v>
      </c>
      <c r="J150" s="26" t="e">
        <f t="shared" si="32"/>
        <v>#DIV/0!</v>
      </c>
    </row>
    <row r="151" spans="1:10">
      <c r="A151" s="470">
        <v>2399</v>
      </c>
      <c r="B151" s="471"/>
      <c r="C151" s="472"/>
      <c r="D151" s="368" t="s">
        <v>248</v>
      </c>
      <c r="E151" s="24">
        <v>357.53</v>
      </c>
      <c r="F151" s="24">
        <v>12500</v>
      </c>
      <c r="G151" s="24"/>
      <c r="H151" s="54"/>
      <c r="I151" s="55">
        <f t="shared" si="29"/>
        <v>0</v>
      </c>
      <c r="J151" s="26"/>
    </row>
    <row r="152" spans="1:10">
      <c r="A152" s="30">
        <v>34</v>
      </c>
      <c r="B152" s="31"/>
      <c r="C152" s="23"/>
      <c r="D152" s="23" t="s">
        <v>99</v>
      </c>
      <c r="E152" s="24">
        <f>SUM(E153)</f>
        <v>0</v>
      </c>
      <c r="F152" s="24">
        <f t="shared" si="33"/>
        <v>0</v>
      </c>
      <c r="G152" s="24">
        <f t="shared" ref="G152:G155" si="34">SUM(G153)</f>
        <v>0</v>
      </c>
      <c r="H152" s="54">
        <v>0</v>
      </c>
      <c r="I152" s="55" t="e">
        <f t="shared" ref="I152:I193" si="35">SUM(H152/E152*100)</f>
        <v>#DIV/0!</v>
      </c>
      <c r="J152" s="26" t="e">
        <f t="shared" si="32"/>
        <v>#DIV/0!</v>
      </c>
    </row>
    <row r="153" spans="1:10">
      <c r="A153" s="30">
        <v>3431</v>
      </c>
      <c r="B153" s="31"/>
      <c r="C153" s="23"/>
      <c r="D153" s="23" t="s">
        <v>223</v>
      </c>
      <c r="E153" s="24"/>
      <c r="F153" s="24"/>
      <c r="G153" s="24">
        <f t="shared" si="34"/>
        <v>0</v>
      </c>
      <c r="H153" s="54">
        <v>0</v>
      </c>
      <c r="I153" s="55" t="e">
        <f t="shared" si="35"/>
        <v>#DIV/0!</v>
      </c>
      <c r="J153" s="26" t="e">
        <f t="shared" si="32"/>
        <v>#DIV/0!</v>
      </c>
    </row>
    <row r="154" spans="1:10" ht="33" customHeight="1">
      <c r="A154" s="451">
        <v>4</v>
      </c>
      <c r="B154" s="452"/>
      <c r="C154" s="453"/>
      <c r="D154" s="75" t="s">
        <v>111</v>
      </c>
      <c r="E154" s="20">
        <f>SUM(E155)</f>
        <v>1474.44</v>
      </c>
      <c r="F154" s="20">
        <f>SUM(F155)</f>
        <v>4000</v>
      </c>
      <c r="G154" s="20">
        <f>SUM(G155:G158)</f>
        <v>0</v>
      </c>
      <c r="H154" s="20">
        <f>SUM(H155:H158)</f>
        <v>0</v>
      </c>
      <c r="I154" s="111">
        <f t="shared" si="35"/>
        <v>0</v>
      </c>
      <c r="J154" s="111">
        <f t="shared" si="32"/>
        <v>0</v>
      </c>
    </row>
    <row r="155" spans="1:10" ht="25.5">
      <c r="A155" s="451">
        <v>42</v>
      </c>
      <c r="B155" s="452"/>
      <c r="C155" s="453"/>
      <c r="D155" s="76" t="s">
        <v>112</v>
      </c>
      <c r="E155" s="22">
        <f>SUM(E156)</f>
        <v>1474.44</v>
      </c>
      <c r="F155" s="22">
        <f t="shared" si="33"/>
        <v>4000</v>
      </c>
      <c r="G155" s="22">
        <f t="shared" si="34"/>
        <v>0</v>
      </c>
      <c r="H155" s="22">
        <f>SUM(H156)</f>
        <v>0</v>
      </c>
      <c r="I155" s="22">
        <f t="shared" si="35"/>
        <v>0</v>
      </c>
      <c r="J155" s="22">
        <f t="shared" si="32"/>
        <v>0</v>
      </c>
    </row>
    <row r="156" spans="1:10">
      <c r="A156" s="101">
        <v>422</v>
      </c>
      <c r="B156" s="105"/>
      <c r="C156" s="106"/>
      <c r="D156" s="79" t="s">
        <v>204</v>
      </c>
      <c r="E156" s="24">
        <f>SUM(E157+E158)</f>
        <v>1474.44</v>
      </c>
      <c r="F156" s="24">
        <f>SUM(F157+F158)</f>
        <v>4000</v>
      </c>
      <c r="G156" s="24">
        <v>0</v>
      </c>
      <c r="H156" s="24">
        <f>SUM(H157)</f>
        <v>0</v>
      </c>
      <c r="I156" s="55">
        <f t="shared" si="35"/>
        <v>0</v>
      </c>
      <c r="J156" s="55">
        <f t="shared" si="32"/>
        <v>0</v>
      </c>
    </row>
    <row r="157" spans="1:10">
      <c r="A157" s="104">
        <v>4221</v>
      </c>
      <c r="B157" s="107"/>
      <c r="C157" s="108"/>
      <c r="D157" s="82" t="s">
        <v>114</v>
      </c>
      <c r="E157" s="26"/>
      <c r="F157" s="24">
        <v>0</v>
      </c>
      <c r="G157" s="24">
        <v>0</v>
      </c>
      <c r="H157" s="54">
        <v>0</v>
      </c>
      <c r="I157" s="55" t="e">
        <f t="shared" si="35"/>
        <v>#DIV/0!</v>
      </c>
      <c r="J157" s="55" t="e">
        <f t="shared" si="32"/>
        <v>#DIV/0!</v>
      </c>
    </row>
    <row r="158" spans="1:10" ht="25.5">
      <c r="A158" s="458">
        <v>4227</v>
      </c>
      <c r="B158" s="459"/>
      <c r="C158" s="460"/>
      <c r="D158" s="82" t="s">
        <v>119</v>
      </c>
      <c r="E158" s="26">
        <v>1474.44</v>
      </c>
      <c r="F158" s="24">
        <v>4000</v>
      </c>
      <c r="G158" s="24">
        <v>0</v>
      </c>
      <c r="H158" s="54"/>
      <c r="I158" s="55">
        <f t="shared" si="35"/>
        <v>0</v>
      </c>
      <c r="J158" s="55">
        <f t="shared" si="32"/>
        <v>0</v>
      </c>
    </row>
    <row r="159" spans="1:10" ht="25.5">
      <c r="A159" s="476" t="s">
        <v>249</v>
      </c>
      <c r="B159" s="477"/>
      <c r="C159" s="478"/>
      <c r="D159" s="96" t="s">
        <v>250</v>
      </c>
      <c r="E159" s="84">
        <f>SUM(E160+E183)</f>
        <v>33101.810000000005</v>
      </c>
      <c r="F159" s="84">
        <f>SUM(F160)</f>
        <v>0</v>
      </c>
      <c r="G159" s="84">
        <f t="shared" ref="G159" si="36">SUM(G160+G183)</f>
        <v>0</v>
      </c>
      <c r="H159" s="84">
        <f>SUM(H160)</f>
        <v>0</v>
      </c>
      <c r="I159" s="84">
        <f t="shared" ref="I159:I160" si="37">SUM(H159/E159*100)</f>
        <v>0</v>
      </c>
      <c r="J159" s="48" t="e">
        <f t="shared" ref="J159:J166" si="38">SUM(H159/F159*100)</f>
        <v>#DIV/0!</v>
      </c>
    </row>
    <row r="160" spans="1:10">
      <c r="A160" s="451">
        <v>3</v>
      </c>
      <c r="B160" s="452"/>
      <c r="C160" s="453"/>
      <c r="D160" s="98" t="s">
        <v>57</v>
      </c>
      <c r="E160" s="20">
        <f>SUM(E161+E181)</f>
        <v>33101.810000000005</v>
      </c>
      <c r="F160" s="20">
        <f>SUM(F161)</f>
        <v>0</v>
      </c>
      <c r="G160" s="20">
        <f>SUM(G161)</f>
        <v>0</v>
      </c>
      <c r="H160" s="20">
        <f>SUM(H161+H181)</f>
        <v>0</v>
      </c>
      <c r="I160" s="20">
        <f t="shared" si="37"/>
        <v>0</v>
      </c>
      <c r="J160" s="20" t="e">
        <f t="shared" si="38"/>
        <v>#DIV/0!</v>
      </c>
    </row>
    <row r="161" spans="1:10">
      <c r="A161" s="430">
        <v>32</v>
      </c>
      <c r="B161" s="431"/>
      <c r="C161" s="432"/>
      <c r="D161" s="100" t="s">
        <v>68</v>
      </c>
      <c r="E161" s="22">
        <f>SUM(E162+E167+E170+E176+E178)</f>
        <v>33101.810000000005</v>
      </c>
      <c r="F161" s="22">
        <f>SUM(F162+F167+F177+F178)</f>
        <v>0</v>
      </c>
      <c r="G161" s="22">
        <f>SUM(G162+G167+F170+G177+G178)</f>
        <v>0</v>
      </c>
      <c r="H161" s="22">
        <f t="shared" ref="H161:I161" si="39">SUM(H162+H167+H170+H177+H178)</f>
        <v>0</v>
      </c>
      <c r="I161" s="22" t="e">
        <f t="shared" si="39"/>
        <v>#DIV/0!</v>
      </c>
      <c r="J161" s="22" t="e">
        <f t="shared" si="38"/>
        <v>#DIV/0!</v>
      </c>
    </row>
    <row r="162" spans="1:10">
      <c r="A162" s="445">
        <v>321</v>
      </c>
      <c r="B162" s="446"/>
      <c r="C162" s="447"/>
      <c r="D162" s="23" t="s">
        <v>69</v>
      </c>
      <c r="E162" s="24">
        <f>SUM(E163+E164+E165+E166)</f>
        <v>23204.9</v>
      </c>
      <c r="F162" s="24">
        <f>SUM(F163)</f>
        <v>0</v>
      </c>
      <c r="G162" s="24">
        <f t="shared" ref="G162" si="40">SUM(G163+G164+G165+G166)</f>
        <v>0</v>
      </c>
      <c r="H162" s="24">
        <f t="shared" ref="H162" si="41">SUM(H163)</f>
        <v>0</v>
      </c>
      <c r="I162" s="55">
        <f t="shared" ref="I162:I180" si="42">SUM(H162/E162*100)</f>
        <v>0</v>
      </c>
      <c r="J162" s="26" t="e">
        <f t="shared" si="38"/>
        <v>#DIV/0!</v>
      </c>
    </row>
    <row r="163" spans="1:10">
      <c r="A163" s="458">
        <v>3211</v>
      </c>
      <c r="B163" s="459"/>
      <c r="C163" s="460"/>
      <c r="D163" s="25" t="s">
        <v>220</v>
      </c>
      <c r="E163" s="26">
        <v>23204.9</v>
      </c>
      <c r="F163" s="24"/>
      <c r="G163" s="24"/>
      <c r="H163" s="26"/>
      <c r="I163" s="55">
        <f t="shared" si="42"/>
        <v>0</v>
      </c>
      <c r="J163" s="26" t="e">
        <f t="shared" si="38"/>
        <v>#DIV/0!</v>
      </c>
    </row>
    <row r="164" spans="1:10" ht="25.5">
      <c r="A164" s="458">
        <v>3212</v>
      </c>
      <c r="B164" s="459"/>
      <c r="C164" s="460"/>
      <c r="D164" s="25" t="s">
        <v>183</v>
      </c>
      <c r="E164" s="26"/>
      <c r="F164" s="24"/>
      <c r="G164" s="24"/>
      <c r="H164" s="54">
        <v>0</v>
      </c>
      <c r="I164" s="55" t="e">
        <f t="shared" si="42"/>
        <v>#DIV/0!</v>
      </c>
      <c r="J164" s="26" t="e">
        <f t="shared" si="38"/>
        <v>#DIV/0!</v>
      </c>
    </row>
    <row r="165" spans="1:10">
      <c r="A165" s="458">
        <v>3213</v>
      </c>
      <c r="B165" s="459"/>
      <c r="C165" s="460"/>
      <c r="D165" s="25" t="s">
        <v>184</v>
      </c>
      <c r="E165" s="26"/>
      <c r="F165" s="26"/>
      <c r="G165" s="24"/>
      <c r="H165" s="54">
        <v>0</v>
      </c>
      <c r="I165" s="55" t="e">
        <f t="shared" si="42"/>
        <v>#DIV/0!</v>
      </c>
      <c r="J165" s="26" t="e">
        <f t="shared" si="38"/>
        <v>#DIV/0!</v>
      </c>
    </row>
    <row r="166" spans="1:10" ht="25.5">
      <c r="A166" s="458">
        <v>3214</v>
      </c>
      <c r="B166" s="459"/>
      <c r="C166" s="460"/>
      <c r="D166" s="25" t="s">
        <v>185</v>
      </c>
      <c r="E166" s="26"/>
      <c r="F166" s="26"/>
      <c r="G166" s="24"/>
      <c r="H166" s="54">
        <v>0</v>
      </c>
      <c r="I166" s="55" t="e">
        <f t="shared" si="42"/>
        <v>#DIV/0!</v>
      </c>
      <c r="J166" s="26" t="e">
        <f t="shared" si="38"/>
        <v>#DIV/0!</v>
      </c>
    </row>
    <row r="167" spans="1:10">
      <c r="A167" s="101">
        <v>322</v>
      </c>
      <c r="B167" s="105"/>
      <c r="C167" s="106"/>
      <c r="D167" s="23" t="s">
        <v>74</v>
      </c>
      <c r="E167" s="24">
        <f>SUM(E168+E169)</f>
        <v>192.81</v>
      </c>
      <c r="F167" s="24">
        <f>SUM(F168+F169)</f>
        <v>0</v>
      </c>
      <c r="G167" s="24"/>
      <c r="H167" s="24"/>
      <c r="I167" s="55">
        <f t="shared" si="42"/>
        <v>0</v>
      </c>
      <c r="J167" s="26" t="e">
        <f t="shared" ref="J167:J179" si="43">SUM(H167/F167*100)</f>
        <v>#DIV/0!</v>
      </c>
    </row>
    <row r="168" spans="1:10" ht="25.5">
      <c r="A168" s="104">
        <v>3221</v>
      </c>
      <c r="B168" s="107"/>
      <c r="C168" s="108"/>
      <c r="D168" s="25" t="s">
        <v>187</v>
      </c>
      <c r="E168" s="26"/>
      <c r="F168" s="26"/>
      <c r="G168" s="24"/>
      <c r="H168" s="54"/>
      <c r="I168" s="55" t="e">
        <f t="shared" si="42"/>
        <v>#DIV/0!</v>
      </c>
      <c r="J168" s="26" t="e">
        <f t="shared" si="43"/>
        <v>#DIV/0!</v>
      </c>
    </row>
    <row r="169" spans="1:10">
      <c r="A169" s="104">
        <v>3222</v>
      </c>
      <c r="B169" s="107"/>
      <c r="C169" s="108"/>
      <c r="D169" s="25" t="s">
        <v>76</v>
      </c>
      <c r="E169" s="26">
        <v>192.81</v>
      </c>
      <c r="F169" s="109"/>
      <c r="G169" s="24"/>
      <c r="H169" s="54"/>
      <c r="I169" s="55">
        <f t="shared" si="42"/>
        <v>0</v>
      </c>
      <c r="J169" s="26" t="e">
        <f t="shared" si="43"/>
        <v>#DIV/0!</v>
      </c>
    </row>
    <row r="170" spans="1:10">
      <c r="A170" s="101">
        <v>323</v>
      </c>
      <c r="B170" s="105"/>
      <c r="C170" s="106"/>
      <c r="D170" s="23" t="s">
        <v>81</v>
      </c>
      <c r="E170" s="24">
        <f>SUM(E171:E175)</f>
        <v>8600</v>
      </c>
      <c r="F170" s="24"/>
      <c r="G170" s="24">
        <f t="shared" ref="G170:H170" si="44">SUM(G171:G175)</f>
        <v>0</v>
      </c>
      <c r="H170" s="24">
        <f t="shared" si="44"/>
        <v>0</v>
      </c>
      <c r="I170" s="55">
        <f t="shared" si="42"/>
        <v>0</v>
      </c>
      <c r="J170" s="26" t="e">
        <f>SUM(H170/#REF!*100)</f>
        <v>#REF!</v>
      </c>
    </row>
    <row r="171" spans="1:10">
      <c r="A171" s="104">
        <v>3231</v>
      </c>
      <c r="B171" s="107"/>
      <c r="C171" s="108"/>
      <c r="D171" s="25" t="s">
        <v>189</v>
      </c>
      <c r="E171" s="26"/>
      <c r="F171" s="26">
        <v>0</v>
      </c>
      <c r="G171" s="26">
        <v>0</v>
      </c>
      <c r="H171" s="54"/>
      <c r="I171" s="55" t="e">
        <f t="shared" si="42"/>
        <v>#DIV/0!</v>
      </c>
      <c r="J171" s="26" t="e">
        <f t="shared" si="43"/>
        <v>#DIV/0!</v>
      </c>
    </row>
    <row r="172" spans="1:10">
      <c r="A172" s="458">
        <v>3233</v>
      </c>
      <c r="B172" s="459"/>
      <c r="C172" s="460"/>
      <c r="D172" s="110" t="s">
        <v>81</v>
      </c>
      <c r="E172" s="26">
        <v>6900</v>
      </c>
      <c r="F172" s="26"/>
      <c r="G172" s="26">
        <v>0</v>
      </c>
      <c r="H172" s="54"/>
      <c r="I172" s="55">
        <f t="shared" si="42"/>
        <v>0</v>
      </c>
      <c r="J172" s="26" t="e">
        <f t="shared" si="43"/>
        <v>#DIV/0!</v>
      </c>
    </row>
    <row r="173" spans="1:10">
      <c r="A173" s="458">
        <v>3237</v>
      </c>
      <c r="B173" s="459"/>
      <c r="C173" s="460"/>
      <c r="D173" s="110" t="s">
        <v>88</v>
      </c>
      <c r="E173" s="26"/>
      <c r="F173" s="26"/>
      <c r="G173" s="26"/>
      <c r="H173" s="54"/>
      <c r="I173" s="55" t="e">
        <f t="shared" si="42"/>
        <v>#DIV/0!</v>
      </c>
      <c r="J173" s="26" t="e">
        <f t="shared" si="43"/>
        <v>#DIV/0!</v>
      </c>
    </row>
    <row r="174" spans="1:10">
      <c r="A174" s="458">
        <v>3238</v>
      </c>
      <c r="B174" s="459"/>
      <c r="C174" s="460"/>
      <c r="D174" s="110" t="s">
        <v>89</v>
      </c>
      <c r="E174" s="26"/>
      <c r="F174" s="26">
        <v>0</v>
      </c>
      <c r="G174" s="26">
        <v>0</v>
      </c>
      <c r="H174" s="54">
        <v>0</v>
      </c>
      <c r="I174" s="55" t="e">
        <f t="shared" si="42"/>
        <v>#DIV/0!</v>
      </c>
      <c r="J174" s="26" t="e">
        <f t="shared" si="43"/>
        <v>#DIV/0!</v>
      </c>
    </row>
    <row r="175" spans="1:10">
      <c r="A175" s="458">
        <v>3239</v>
      </c>
      <c r="B175" s="459"/>
      <c r="C175" s="460"/>
      <c r="D175" s="23" t="s">
        <v>221</v>
      </c>
      <c r="E175" s="26">
        <v>1700</v>
      </c>
      <c r="F175" s="26"/>
      <c r="G175" s="26">
        <v>0</v>
      </c>
      <c r="H175" s="54"/>
      <c r="I175" s="55">
        <f t="shared" si="42"/>
        <v>0</v>
      </c>
      <c r="J175" s="26" t="e">
        <f t="shared" si="43"/>
        <v>#DIV/0!</v>
      </c>
    </row>
    <row r="176" spans="1:10" ht="25.5">
      <c r="A176" s="445">
        <v>324</v>
      </c>
      <c r="B176" s="446"/>
      <c r="C176" s="447"/>
      <c r="D176" s="23" t="s">
        <v>91</v>
      </c>
      <c r="E176" s="24">
        <f>SUM(E177)</f>
        <v>0</v>
      </c>
      <c r="F176" s="24">
        <f t="shared" ref="F176:H182" si="45">SUM(F177)</f>
        <v>0</v>
      </c>
      <c r="G176" s="24">
        <f t="shared" si="45"/>
        <v>0</v>
      </c>
      <c r="H176" s="24">
        <f t="shared" si="45"/>
        <v>0</v>
      </c>
      <c r="I176" s="55" t="e">
        <f t="shared" si="42"/>
        <v>#DIV/0!</v>
      </c>
      <c r="J176" s="26" t="e">
        <f t="shared" si="43"/>
        <v>#DIV/0!</v>
      </c>
    </row>
    <row r="177" spans="1:10" ht="25.5">
      <c r="A177" s="445">
        <v>3241</v>
      </c>
      <c r="B177" s="446"/>
      <c r="C177" s="447"/>
      <c r="D177" s="23" t="s">
        <v>222</v>
      </c>
      <c r="E177" s="26"/>
      <c r="F177" s="26"/>
      <c r="G177" s="26">
        <v>0</v>
      </c>
      <c r="H177" s="26"/>
      <c r="I177" s="55" t="e">
        <f t="shared" si="42"/>
        <v>#DIV/0!</v>
      </c>
      <c r="J177" s="26" t="e">
        <f t="shared" si="43"/>
        <v>#DIV/0!</v>
      </c>
    </row>
    <row r="178" spans="1:10" ht="25.5">
      <c r="A178" s="101">
        <v>329</v>
      </c>
      <c r="B178" s="102"/>
      <c r="C178" s="103"/>
      <c r="D178" s="23" t="s">
        <v>92</v>
      </c>
      <c r="E178" s="24">
        <f>SUM(E179+E180)</f>
        <v>1104.0999999999999</v>
      </c>
      <c r="F178" s="24">
        <f>SUM(F179+F180)</f>
        <v>0</v>
      </c>
      <c r="G178" s="24">
        <f t="shared" ref="G178:H178" si="46">SUM(G179+G180)</f>
        <v>0</v>
      </c>
      <c r="H178" s="24">
        <f t="shared" si="46"/>
        <v>0</v>
      </c>
      <c r="I178" s="55">
        <f t="shared" si="42"/>
        <v>0</v>
      </c>
      <c r="J178" s="26" t="e">
        <f t="shared" si="43"/>
        <v>#DIV/0!</v>
      </c>
    </row>
    <row r="179" spans="1:10">
      <c r="A179" s="467">
        <v>3292</v>
      </c>
      <c r="B179" s="468"/>
      <c r="C179" s="469"/>
      <c r="D179" s="23" t="s">
        <v>94</v>
      </c>
      <c r="E179" s="24"/>
      <c r="F179" s="24"/>
      <c r="G179" s="24">
        <f>SUM(G181)</f>
        <v>0</v>
      </c>
      <c r="H179" s="54"/>
      <c r="I179" s="55" t="e">
        <f t="shared" si="42"/>
        <v>#DIV/0!</v>
      </c>
      <c r="J179" s="26" t="e">
        <f t="shared" si="43"/>
        <v>#DIV/0!</v>
      </c>
    </row>
    <row r="180" spans="1:10">
      <c r="A180" s="470">
        <v>2399</v>
      </c>
      <c r="B180" s="471"/>
      <c r="C180" s="472"/>
      <c r="D180" s="368" t="s">
        <v>248</v>
      </c>
      <c r="E180" s="24">
        <v>1104.0999999999999</v>
      </c>
      <c r="F180" s="24"/>
      <c r="G180" s="24"/>
      <c r="H180" s="54"/>
      <c r="I180" s="55">
        <f t="shared" si="42"/>
        <v>0</v>
      </c>
      <c r="J180" s="26"/>
    </row>
    <row r="181" spans="1:10">
      <c r="A181" s="30">
        <v>34</v>
      </c>
      <c r="B181" s="31"/>
      <c r="C181" s="23"/>
      <c r="D181" s="23" t="s">
        <v>99</v>
      </c>
      <c r="E181" s="24">
        <f>SUM(E182)</f>
        <v>0</v>
      </c>
      <c r="F181" s="24">
        <f t="shared" si="45"/>
        <v>0</v>
      </c>
      <c r="G181" s="24">
        <f t="shared" si="45"/>
        <v>0</v>
      </c>
      <c r="H181" s="54">
        <v>0</v>
      </c>
      <c r="I181" s="55" t="e">
        <f t="shared" ref="I181:I182" si="47">SUM(H181/E181*100)</f>
        <v>#DIV/0!</v>
      </c>
      <c r="J181" s="26" t="e">
        <f t="shared" ref="J181:J182" si="48">SUM(H181/F181*100)</f>
        <v>#DIV/0!</v>
      </c>
    </row>
    <row r="182" spans="1:10">
      <c r="A182" s="30">
        <v>3431</v>
      </c>
      <c r="B182" s="31"/>
      <c r="C182" s="23"/>
      <c r="D182" s="23" t="s">
        <v>223</v>
      </c>
      <c r="E182" s="24"/>
      <c r="F182" s="24"/>
      <c r="G182" s="24">
        <f t="shared" si="45"/>
        <v>0</v>
      </c>
      <c r="H182" s="54">
        <v>0</v>
      </c>
      <c r="I182" s="55" t="e">
        <f t="shared" si="47"/>
        <v>#DIV/0!</v>
      </c>
      <c r="J182" s="26" t="e">
        <f t="shared" si="48"/>
        <v>#DIV/0!</v>
      </c>
    </row>
    <row r="183" spans="1:10" ht="25.5">
      <c r="A183" s="542" t="s">
        <v>224</v>
      </c>
      <c r="B183" s="543"/>
      <c r="C183" s="544"/>
      <c r="D183" s="90" t="s">
        <v>225</v>
      </c>
      <c r="E183" s="16">
        <f>SUM(E184+E214)</f>
        <v>0</v>
      </c>
      <c r="F183" s="16">
        <f>SUM(F184+F214)</f>
        <v>12503</v>
      </c>
      <c r="G183" s="16">
        <f>SUM(G184+G214)</f>
        <v>0</v>
      </c>
      <c r="H183" s="16">
        <f>SUM(H184+H214)</f>
        <v>7760.8099999999995</v>
      </c>
      <c r="I183" s="16" t="e">
        <f t="shared" si="35"/>
        <v>#DIV/0!</v>
      </c>
      <c r="J183" s="16">
        <f t="shared" ref="J183:J210" si="49">SUM(H183/F183*100)</f>
        <v>62.071582820123162</v>
      </c>
    </row>
    <row r="184" spans="1:10">
      <c r="A184" s="462" t="s">
        <v>226</v>
      </c>
      <c r="B184" s="462"/>
      <c r="C184" s="462"/>
      <c r="D184" s="96" t="s">
        <v>227</v>
      </c>
      <c r="E184" s="18">
        <f>SUM(E185)</f>
        <v>0</v>
      </c>
      <c r="F184" s="18">
        <f>SUM(F185)</f>
        <v>9003</v>
      </c>
      <c r="G184" s="18">
        <f>SUM(G185)</f>
        <v>0</v>
      </c>
      <c r="H184" s="18">
        <f>SUM(H185)</f>
        <v>3063.41</v>
      </c>
      <c r="I184" s="18" t="e">
        <f t="shared" si="35"/>
        <v>#DIV/0!</v>
      </c>
      <c r="J184" s="18">
        <f t="shared" si="49"/>
        <v>34.026546706653335</v>
      </c>
    </row>
    <row r="185" spans="1:10">
      <c r="A185" s="463">
        <v>3</v>
      </c>
      <c r="B185" s="463"/>
      <c r="C185" s="463"/>
      <c r="D185" s="98" t="s">
        <v>57</v>
      </c>
      <c r="E185" s="20">
        <f>SUM(E186+E211)</f>
        <v>0</v>
      </c>
      <c r="F185" s="20">
        <f>SUM(F186+F211)</f>
        <v>9003</v>
      </c>
      <c r="G185" s="20">
        <f>SUM(G186+G211)</f>
        <v>0</v>
      </c>
      <c r="H185" s="20">
        <f>SUM(H186+H211)</f>
        <v>3063.41</v>
      </c>
      <c r="I185" s="20" t="e">
        <f t="shared" si="35"/>
        <v>#DIV/0!</v>
      </c>
      <c r="J185" s="20">
        <f t="shared" si="49"/>
        <v>34.026546706653335</v>
      </c>
    </row>
    <row r="186" spans="1:10">
      <c r="A186" s="112">
        <v>32</v>
      </c>
      <c r="B186" s="113"/>
      <c r="C186" s="114"/>
      <c r="D186" s="115" t="s">
        <v>68</v>
      </c>
      <c r="E186" s="22">
        <f>SUM(E187+E191+E197+E205)</f>
        <v>0</v>
      </c>
      <c r="F186" s="22">
        <f>SUM(F187+F191+F197+F205)</f>
        <v>9000</v>
      </c>
      <c r="G186" s="22">
        <f>SUM(G187+G191+G197+G205)</f>
        <v>0</v>
      </c>
      <c r="H186" s="22">
        <f>SUM(H187+H191+H197+H205)</f>
        <v>3060.41</v>
      </c>
      <c r="I186" s="20" t="e">
        <f t="shared" si="35"/>
        <v>#DIV/0!</v>
      </c>
      <c r="J186" s="20">
        <f t="shared" si="49"/>
        <v>34.004555555555555</v>
      </c>
    </row>
    <row r="187" spans="1:10">
      <c r="A187" s="418">
        <v>321</v>
      </c>
      <c r="B187" s="419"/>
      <c r="C187" s="420"/>
      <c r="D187" s="23" t="s">
        <v>69</v>
      </c>
      <c r="E187" s="26">
        <f>SUM(E188+E189+E190)</f>
        <v>0</v>
      </c>
      <c r="F187" s="26">
        <f>SUM(F188:F190)</f>
        <v>0</v>
      </c>
      <c r="G187" s="26">
        <f>SUM(G188+G189+G190)</f>
        <v>0</v>
      </c>
      <c r="H187" s="26">
        <f>SUM(H188+H189+H190)</f>
        <v>0</v>
      </c>
      <c r="I187" s="55" t="e">
        <f t="shared" si="35"/>
        <v>#DIV/0!</v>
      </c>
      <c r="J187" s="55" t="e">
        <f t="shared" si="49"/>
        <v>#DIV/0!</v>
      </c>
    </row>
    <row r="188" spans="1:10">
      <c r="A188" s="449">
        <v>3211</v>
      </c>
      <c r="B188" s="449"/>
      <c r="C188" s="449"/>
      <c r="D188" s="23" t="s">
        <v>228</v>
      </c>
      <c r="E188" s="26"/>
      <c r="F188" s="24">
        <v>0</v>
      </c>
      <c r="G188" s="24">
        <v>0</v>
      </c>
      <c r="H188" s="116">
        <v>0</v>
      </c>
      <c r="I188" s="55" t="e">
        <f t="shared" si="35"/>
        <v>#DIV/0!</v>
      </c>
      <c r="J188" s="55" t="e">
        <f t="shared" si="49"/>
        <v>#DIV/0!</v>
      </c>
    </row>
    <row r="189" spans="1:10" ht="25.5">
      <c r="A189" s="449">
        <v>3213</v>
      </c>
      <c r="B189" s="449"/>
      <c r="C189" s="449"/>
      <c r="D189" s="23" t="s">
        <v>229</v>
      </c>
      <c r="E189" s="26"/>
      <c r="F189" s="24">
        <v>0</v>
      </c>
      <c r="G189" s="24">
        <v>0</v>
      </c>
      <c r="H189" s="116">
        <v>0</v>
      </c>
      <c r="I189" s="55" t="e">
        <f t="shared" si="35"/>
        <v>#DIV/0!</v>
      </c>
      <c r="J189" s="55" t="e">
        <f t="shared" si="49"/>
        <v>#DIV/0!</v>
      </c>
    </row>
    <row r="190" spans="1:10" ht="25.5">
      <c r="A190" s="449">
        <v>3214</v>
      </c>
      <c r="B190" s="449"/>
      <c r="C190" s="449"/>
      <c r="D190" s="28" t="s">
        <v>230</v>
      </c>
      <c r="E190" s="26"/>
      <c r="F190" s="24">
        <v>0</v>
      </c>
      <c r="G190" s="24">
        <v>0</v>
      </c>
      <c r="H190" s="116">
        <v>0</v>
      </c>
      <c r="I190" s="55" t="e">
        <f t="shared" si="35"/>
        <v>#DIV/0!</v>
      </c>
      <c r="J190" s="55" t="e">
        <f t="shared" si="49"/>
        <v>#DIV/0!</v>
      </c>
    </row>
    <row r="191" spans="1:10">
      <c r="A191" s="445">
        <v>322</v>
      </c>
      <c r="B191" s="446"/>
      <c r="C191" s="447"/>
      <c r="D191" s="117" t="s">
        <v>74</v>
      </c>
      <c r="E191" s="116">
        <f>SUM(E192:E196)</f>
        <v>0</v>
      </c>
      <c r="F191" s="116">
        <f>SUM(F193:F196)</f>
        <v>4000</v>
      </c>
      <c r="G191" s="116">
        <f t="shared" ref="G191:H191" si="50">SUM(G192:G196)</f>
        <v>0</v>
      </c>
      <c r="H191" s="116">
        <f t="shared" si="50"/>
        <v>0</v>
      </c>
      <c r="I191" s="55" t="e">
        <f t="shared" si="35"/>
        <v>#DIV/0!</v>
      </c>
      <c r="J191" s="55">
        <f t="shared" si="49"/>
        <v>0</v>
      </c>
    </row>
    <row r="192" spans="1:10">
      <c r="A192" s="445">
        <v>3221</v>
      </c>
      <c r="B192" s="446"/>
      <c r="C192" s="447"/>
      <c r="D192" s="118" t="s">
        <v>231</v>
      </c>
      <c r="E192" s="116"/>
      <c r="F192" s="24">
        <v>0</v>
      </c>
      <c r="G192" s="24">
        <v>0</v>
      </c>
      <c r="H192" s="116"/>
      <c r="I192" s="55" t="e">
        <f t="shared" si="35"/>
        <v>#DIV/0!</v>
      </c>
      <c r="J192" s="55" t="e">
        <f t="shared" si="49"/>
        <v>#DIV/0!</v>
      </c>
    </row>
    <row r="193" spans="1:10">
      <c r="A193" s="449">
        <v>3222</v>
      </c>
      <c r="B193" s="449"/>
      <c r="C193" s="449"/>
      <c r="D193" s="119" t="s">
        <v>76</v>
      </c>
      <c r="E193" s="26"/>
      <c r="F193" s="24"/>
      <c r="G193" s="24">
        <v>0</v>
      </c>
      <c r="H193" s="26"/>
      <c r="I193" s="55" t="e">
        <f t="shared" si="35"/>
        <v>#DIV/0!</v>
      </c>
      <c r="J193" s="55" t="e">
        <f t="shared" si="49"/>
        <v>#DIV/0!</v>
      </c>
    </row>
    <row r="194" spans="1:10">
      <c r="A194" s="449">
        <v>3223</v>
      </c>
      <c r="B194" s="449"/>
      <c r="C194" s="449"/>
      <c r="D194" s="119" t="s">
        <v>77</v>
      </c>
      <c r="E194" s="26"/>
      <c r="F194" s="26">
        <v>4000</v>
      </c>
      <c r="G194" s="24">
        <v>0</v>
      </c>
      <c r="H194" s="26"/>
      <c r="I194" s="55" t="e">
        <f t="shared" ref="I194:I212" si="51">SUM(H194/E194*100)</f>
        <v>#DIV/0!</v>
      </c>
      <c r="J194" s="55">
        <f t="shared" si="49"/>
        <v>0</v>
      </c>
    </row>
    <row r="195" spans="1:10" ht="25.5">
      <c r="A195" s="449">
        <v>3224</v>
      </c>
      <c r="B195" s="449"/>
      <c r="C195" s="449"/>
      <c r="D195" s="119" t="s">
        <v>78</v>
      </c>
      <c r="E195" s="26"/>
      <c r="F195" s="24">
        <v>0</v>
      </c>
      <c r="G195" s="24">
        <v>0</v>
      </c>
      <c r="H195" s="26"/>
      <c r="I195" s="55" t="e">
        <f t="shared" si="51"/>
        <v>#DIV/0!</v>
      </c>
      <c r="J195" s="55" t="e">
        <f t="shared" si="49"/>
        <v>#DIV/0!</v>
      </c>
    </row>
    <row r="196" spans="1:10" ht="25.5">
      <c r="A196" s="421">
        <v>3227</v>
      </c>
      <c r="B196" s="422"/>
      <c r="C196" s="423"/>
      <c r="D196" s="119" t="s">
        <v>80</v>
      </c>
      <c r="E196" s="26">
        <v>0</v>
      </c>
      <c r="F196" s="24">
        <v>0</v>
      </c>
      <c r="G196" s="24">
        <v>0</v>
      </c>
      <c r="H196" s="26"/>
      <c r="I196" s="55" t="e">
        <f t="shared" si="51"/>
        <v>#DIV/0!</v>
      </c>
      <c r="J196" s="55" t="e">
        <f t="shared" si="49"/>
        <v>#DIV/0!</v>
      </c>
    </row>
    <row r="197" spans="1:10">
      <c r="A197" s="461">
        <v>323</v>
      </c>
      <c r="B197" s="461"/>
      <c r="C197" s="461"/>
      <c r="D197" s="119" t="s">
        <v>81</v>
      </c>
      <c r="E197" s="26">
        <f>SUM(E198+E199+E200+E201+E203+E204)</f>
        <v>0</v>
      </c>
      <c r="F197" s="26">
        <f>SUM(F198+F199+F200+F201+F203+F204)</f>
        <v>5000</v>
      </c>
      <c r="G197" s="26">
        <f>SUM(G198+G199+G200+G201+G203+G204)</f>
        <v>0</v>
      </c>
      <c r="H197" s="26">
        <f>SUM(H198:H204)</f>
        <v>3060.41</v>
      </c>
      <c r="I197" s="55" t="e">
        <f t="shared" si="51"/>
        <v>#DIV/0!</v>
      </c>
      <c r="J197" s="55">
        <f t="shared" si="49"/>
        <v>61.208200000000005</v>
      </c>
    </row>
    <row r="198" spans="1:10">
      <c r="A198" s="449">
        <v>3231</v>
      </c>
      <c r="B198" s="449"/>
      <c r="C198" s="449"/>
      <c r="D198" s="68" t="s">
        <v>189</v>
      </c>
      <c r="E198" s="26"/>
      <c r="F198" s="24">
        <v>0</v>
      </c>
      <c r="G198" s="24">
        <v>0</v>
      </c>
      <c r="H198" s="26">
        <v>1400</v>
      </c>
      <c r="I198" s="55" t="e">
        <f t="shared" si="51"/>
        <v>#DIV/0!</v>
      </c>
      <c r="J198" s="55" t="e">
        <f t="shared" si="49"/>
        <v>#DIV/0!</v>
      </c>
    </row>
    <row r="199" spans="1:10">
      <c r="A199" s="449">
        <v>3234</v>
      </c>
      <c r="B199" s="449"/>
      <c r="C199" s="449"/>
      <c r="D199" s="68" t="s">
        <v>85</v>
      </c>
      <c r="E199" s="26"/>
      <c r="F199" s="24">
        <v>0</v>
      </c>
      <c r="G199" s="24">
        <v>0</v>
      </c>
      <c r="H199" s="26">
        <v>1078.6099999999999</v>
      </c>
      <c r="I199" s="55" t="e">
        <f t="shared" si="51"/>
        <v>#DIV/0!</v>
      </c>
      <c r="J199" s="55" t="e">
        <f t="shared" si="49"/>
        <v>#DIV/0!</v>
      </c>
    </row>
    <row r="200" spans="1:10">
      <c r="A200" s="449">
        <v>3235</v>
      </c>
      <c r="B200" s="449"/>
      <c r="C200" s="449"/>
      <c r="D200" s="68" t="s">
        <v>86</v>
      </c>
      <c r="E200" s="26"/>
      <c r="F200" s="24">
        <v>0</v>
      </c>
      <c r="G200" s="24">
        <v>0</v>
      </c>
      <c r="H200" s="26">
        <v>331.8</v>
      </c>
      <c r="I200" s="55" t="e">
        <f t="shared" si="51"/>
        <v>#DIV/0!</v>
      </c>
      <c r="J200" s="55" t="e">
        <f t="shared" si="49"/>
        <v>#DIV/0!</v>
      </c>
    </row>
    <row r="201" spans="1:10">
      <c r="A201" s="449">
        <v>3236</v>
      </c>
      <c r="B201" s="449"/>
      <c r="C201" s="449"/>
      <c r="D201" s="68" t="s">
        <v>191</v>
      </c>
      <c r="E201" s="26"/>
      <c r="F201" s="24">
        <v>0</v>
      </c>
      <c r="G201" s="24">
        <v>0</v>
      </c>
      <c r="H201" s="26">
        <v>0</v>
      </c>
      <c r="I201" s="55" t="e">
        <f t="shared" si="51"/>
        <v>#DIV/0!</v>
      </c>
      <c r="J201" s="55" t="e">
        <f t="shared" si="49"/>
        <v>#DIV/0!</v>
      </c>
    </row>
    <row r="202" spans="1:10">
      <c r="A202" s="458">
        <v>3237</v>
      </c>
      <c r="B202" s="459"/>
      <c r="C202" s="460"/>
      <c r="D202" s="387" t="s">
        <v>262</v>
      </c>
      <c r="E202" s="26"/>
      <c r="F202" s="24"/>
      <c r="G202" s="24"/>
      <c r="H202" s="26">
        <v>250</v>
      </c>
      <c r="I202" s="55" t="e">
        <f t="shared" si="51"/>
        <v>#DIV/0!</v>
      </c>
      <c r="J202" s="55"/>
    </row>
    <row r="203" spans="1:10">
      <c r="A203" s="449">
        <v>3238</v>
      </c>
      <c r="B203" s="449"/>
      <c r="C203" s="449"/>
      <c r="D203" s="68" t="s">
        <v>89</v>
      </c>
      <c r="E203" s="26"/>
      <c r="F203" s="24">
        <v>2500</v>
      </c>
      <c r="G203" s="24">
        <v>0</v>
      </c>
      <c r="H203" s="26">
        <v>0</v>
      </c>
      <c r="I203" s="55" t="e">
        <f t="shared" si="51"/>
        <v>#DIV/0!</v>
      </c>
      <c r="J203" s="55">
        <f t="shared" si="49"/>
        <v>0</v>
      </c>
    </row>
    <row r="204" spans="1:10">
      <c r="A204" s="449">
        <v>3239</v>
      </c>
      <c r="B204" s="449"/>
      <c r="C204" s="449"/>
      <c r="D204" s="68" t="s">
        <v>90</v>
      </c>
      <c r="E204" s="26"/>
      <c r="F204" s="26">
        <v>2500</v>
      </c>
      <c r="G204" s="24">
        <v>0</v>
      </c>
      <c r="H204" s="26">
        <v>0</v>
      </c>
      <c r="I204" s="55" t="e">
        <f t="shared" si="51"/>
        <v>#DIV/0!</v>
      </c>
      <c r="J204" s="55">
        <f t="shared" si="49"/>
        <v>0</v>
      </c>
    </row>
    <row r="205" spans="1:10">
      <c r="A205" s="461">
        <v>329</v>
      </c>
      <c r="B205" s="461"/>
      <c r="C205" s="461"/>
      <c r="D205" s="68" t="s">
        <v>232</v>
      </c>
      <c r="E205" s="26">
        <f>SUM(E206+E207+E208+E209+E210)</f>
        <v>0</v>
      </c>
      <c r="F205" s="26">
        <f>SUM(F206+F207+F208+F209+F210)</f>
        <v>0</v>
      </c>
      <c r="G205" s="26">
        <f>SUM(G206+G207+G208+G209+G210)</f>
        <v>0</v>
      </c>
      <c r="H205" s="26">
        <f>SUM(H206+H207+H208+H209+H210)</f>
        <v>0</v>
      </c>
      <c r="I205" s="55" t="e">
        <f t="shared" si="51"/>
        <v>#DIV/0!</v>
      </c>
      <c r="J205" s="55" t="e">
        <f t="shared" si="49"/>
        <v>#DIV/0!</v>
      </c>
    </row>
    <row r="206" spans="1:10">
      <c r="A206" s="449">
        <v>3292</v>
      </c>
      <c r="B206" s="449"/>
      <c r="C206" s="449"/>
      <c r="D206" s="68" t="s">
        <v>94</v>
      </c>
      <c r="E206" s="26"/>
      <c r="F206" s="24">
        <v>0</v>
      </c>
      <c r="G206" s="24">
        <v>0</v>
      </c>
      <c r="H206" s="26"/>
      <c r="I206" s="55" t="e">
        <f t="shared" si="51"/>
        <v>#DIV/0!</v>
      </c>
      <c r="J206" s="55" t="e">
        <f t="shared" si="49"/>
        <v>#DIV/0!</v>
      </c>
    </row>
    <row r="207" spans="1:10">
      <c r="A207" s="449">
        <v>3293</v>
      </c>
      <c r="B207" s="449"/>
      <c r="C207" s="449"/>
      <c r="D207" s="68" t="s">
        <v>95</v>
      </c>
      <c r="E207" s="26"/>
      <c r="F207" s="24">
        <v>0</v>
      </c>
      <c r="G207" s="24">
        <v>0</v>
      </c>
      <c r="H207" s="26"/>
      <c r="I207" s="55" t="e">
        <f t="shared" si="51"/>
        <v>#DIV/0!</v>
      </c>
      <c r="J207" s="55" t="e">
        <f t="shared" si="49"/>
        <v>#DIV/0!</v>
      </c>
    </row>
    <row r="208" spans="1:10">
      <c r="A208" s="458">
        <v>3294</v>
      </c>
      <c r="B208" s="459"/>
      <c r="C208" s="460"/>
      <c r="D208" s="68" t="s">
        <v>193</v>
      </c>
      <c r="E208" s="26">
        <v>0</v>
      </c>
      <c r="F208" s="24">
        <v>0</v>
      </c>
      <c r="G208" s="24">
        <v>0</v>
      </c>
      <c r="H208" s="26"/>
      <c r="I208" s="55" t="e">
        <f t="shared" si="51"/>
        <v>#DIV/0!</v>
      </c>
      <c r="J208" s="55" t="e">
        <f t="shared" si="49"/>
        <v>#DIV/0!</v>
      </c>
    </row>
    <row r="209" spans="1:10">
      <c r="A209" s="458">
        <v>3295</v>
      </c>
      <c r="B209" s="459"/>
      <c r="C209" s="460"/>
      <c r="D209" s="68" t="s">
        <v>233</v>
      </c>
      <c r="E209" s="26">
        <v>0</v>
      </c>
      <c r="F209" s="24">
        <v>0</v>
      </c>
      <c r="G209" s="24">
        <v>0</v>
      </c>
      <c r="H209" s="26"/>
      <c r="I209" s="55" t="e">
        <f t="shared" si="51"/>
        <v>#DIV/0!</v>
      </c>
      <c r="J209" s="55" t="e">
        <f t="shared" si="49"/>
        <v>#DIV/0!</v>
      </c>
    </row>
    <row r="210" spans="1:10">
      <c r="A210" s="449">
        <v>3299</v>
      </c>
      <c r="B210" s="449"/>
      <c r="C210" s="449"/>
      <c r="D210" s="68" t="s">
        <v>234</v>
      </c>
      <c r="E210" s="26"/>
      <c r="F210" s="26"/>
      <c r="G210" s="24">
        <v>0</v>
      </c>
      <c r="H210" s="26"/>
      <c r="I210" s="55" t="e">
        <f t="shared" si="51"/>
        <v>#DIV/0!</v>
      </c>
      <c r="J210" s="55" t="e">
        <f t="shared" si="49"/>
        <v>#DIV/0!</v>
      </c>
    </row>
    <row r="211" spans="1:10">
      <c r="A211" s="461">
        <v>34</v>
      </c>
      <c r="B211" s="461"/>
      <c r="C211" s="461"/>
      <c r="D211" s="68" t="s">
        <v>99</v>
      </c>
      <c r="E211" s="26">
        <f>SUM(E212)</f>
        <v>0</v>
      </c>
      <c r="F211" s="26">
        <f>SUM(F212)</f>
        <v>3</v>
      </c>
      <c r="G211" s="26">
        <f>SUM(G212)</f>
        <v>0</v>
      </c>
      <c r="H211" s="26">
        <f>SUM(H212)</f>
        <v>3</v>
      </c>
      <c r="I211" s="55" t="e">
        <f t="shared" si="51"/>
        <v>#DIV/0!</v>
      </c>
      <c r="J211" s="55">
        <f t="shared" ref="J211:J239" si="52">SUM(H211/F211*100)</f>
        <v>100</v>
      </c>
    </row>
    <row r="212" spans="1:10">
      <c r="A212" s="418">
        <v>343</v>
      </c>
      <c r="B212" s="419"/>
      <c r="C212" s="420"/>
      <c r="D212" s="68" t="s">
        <v>100</v>
      </c>
      <c r="E212" s="26">
        <f>SUM(E213)</f>
        <v>0</v>
      </c>
      <c r="F212" s="26">
        <f>SUM(F213)</f>
        <v>3</v>
      </c>
      <c r="G212" s="24">
        <v>0</v>
      </c>
      <c r="H212" s="26">
        <f>SUM(H213)</f>
        <v>3</v>
      </c>
      <c r="I212" s="55" t="e">
        <f t="shared" si="51"/>
        <v>#DIV/0!</v>
      </c>
      <c r="J212" s="55">
        <f t="shared" si="52"/>
        <v>100</v>
      </c>
    </row>
    <row r="213" spans="1:10">
      <c r="A213" s="421">
        <v>3431</v>
      </c>
      <c r="B213" s="422"/>
      <c r="C213" s="423"/>
      <c r="D213" s="68" t="s">
        <v>223</v>
      </c>
      <c r="E213" s="26"/>
      <c r="F213" s="26">
        <v>3</v>
      </c>
      <c r="G213" s="24">
        <v>0</v>
      </c>
      <c r="H213" s="26">
        <v>3</v>
      </c>
      <c r="I213" s="55" t="e">
        <f t="shared" ref="I213:I234" si="53">SUM(H213/E213*100)</f>
        <v>#DIV/0!</v>
      </c>
      <c r="J213" s="55">
        <f t="shared" si="52"/>
        <v>100</v>
      </c>
    </row>
    <row r="214" spans="1:10">
      <c r="A214" s="462" t="s">
        <v>235</v>
      </c>
      <c r="B214" s="462"/>
      <c r="C214" s="462"/>
      <c r="D214" s="96" t="s">
        <v>236</v>
      </c>
      <c r="E214" s="18">
        <f>SUM(E215)</f>
        <v>0</v>
      </c>
      <c r="F214" s="18">
        <f>SUM(F215)</f>
        <v>3500</v>
      </c>
      <c r="G214" s="18">
        <f>SUM(G215)</f>
        <v>0</v>
      </c>
      <c r="H214" s="18">
        <f>SUM(H215)</f>
        <v>4697.3999999999996</v>
      </c>
      <c r="I214" s="18" t="e">
        <f t="shared" si="53"/>
        <v>#DIV/0!</v>
      </c>
      <c r="J214" s="18">
        <f t="shared" si="52"/>
        <v>134.21142857142857</v>
      </c>
    </row>
    <row r="215" spans="1:10">
      <c r="A215" s="463">
        <v>3</v>
      </c>
      <c r="B215" s="463"/>
      <c r="C215" s="463"/>
      <c r="D215" s="98" t="s">
        <v>57</v>
      </c>
      <c r="E215" s="22">
        <f>SUM(E216)</f>
        <v>0</v>
      </c>
      <c r="F215" s="22">
        <f>SUM(F216)</f>
        <v>3500</v>
      </c>
      <c r="G215" s="22">
        <f>SUM(G216+G217)</f>
        <v>0</v>
      </c>
      <c r="H215" s="22">
        <f>SUM(H216)</f>
        <v>4697.3999999999996</v>
      </c>
      <c r="I215" s="22" t="e">
        <f t="shared" si="53"/>
        <v>#DIV/0!</v>
      </c>
      <c r="J215" s="22">
        <f t="shared" si="52"/>
        <v>134.21142857142857</v>
      </c>
    </row>
    <row r="216" spans="1:10">
      <c r="A216" s="464">
        <v>32</v>
      </c>
      <c r="B216" s="465"/>
      <c r="C216" s="466"/>
      <c r="D216" s="120" t="s">
        <v>68</v>
      </c>
      <c r="E216" s="121">
        <f>SUM(E217+E219)</f>
        <v>0</v>
      </c>
      <c r="F216" s="121">
        <f>SUM(F217+F219)</f>
        <v>3500</v>
      </c>
      <c r="G216" s="121">
        <f>SUM(G217+G219)</f>
        <v>0</v>
      </c>
      <c r="H216" s="121">
        <f>SUM(H217+H219+H221)</f>
        <v>4697.3999999999996</v>
      </c>
      <c r="I216" s="55" t="e">
        <f t="shared" si="53"/>
        <v>#DIV/0!</v>
      </c>
      <c r="J216" s="55">
        <f t="shared" si="52"/>
        <v>134.21142857142857</v>
      </c>
    </row>
    <row r="217" spans="1:10">
      <c r="A217" s="461">
        <v>329</v>
      </c>
      <c r="B217" s="461"/>
      <c r="C217" s="461"/>
      <c r="D217" s="23" t="s">
        <v>203</v>
      </c>
      <c r="E217" s="26">
        <f>SUM(E218)</f>
        <v>0</v>
      </c>
      <c r="F217" s="26"/>
      <c r="G217" s="122">
        <v>0</v>
      </c>
      <c r="H217" s="26">
        <v>0</v>
      </c>
      <c r="I217" s="55" t="e">
        <f t="shared" si="53"/>
        <v>#DIV/0!</v>
      </c>
      <c r="J217" s="55" t="e">
        <f t="shared" si="52"/>
        <v>#DIV/0!</v>
      </c>
    </row>
    <row r="218" spans="1:10">
      <c r="A218" s="449">
        <v>3299</v>
      </c>
      <c r="B218" s="449"/>
      <c r="C218" s="449"/>
      <c r="D218" s="23" t="s">
        <v>203</v>
      </c>
      <c r="E218" s="26"/>
      <c r="F218" s="26"/>
      <c r="G218" s="26"/>
      <c r="H218" s="26">
        <f>SUM(H219)</f>
        <v>0</v>
      </c>
      <c r="I218" s="55" t="e">
        <f t="shared" si="53"/>
        <v>#DIV/0!</v>
      </c>
      <c r="J218" s="55" t="e">
        <f t="shared" si="52"/>
        <v>#DIV/0!</v>
      </c>
    </row>
    <row r="219" spans="1:10">
      <c r="A219" s="418">
        <v>323</v>
      </c>
      <c r="B219" s="419"/>
      <c r="C219" s="420"/>
      <c r="D219" s="123" t="s">
        <v>81</v>
      </c>
      <c r="E219" s="64">
        <f>SUM(E222)</f>
        <v>0</v>
      </c>
      <c r="F219" s="64">
        <f t="shared" ref="F219:G219" si="54">SUM(F222)</f>
        <v>3500</v>
      </c>
      <c r="G219" s="64">
        <f t="shared" si="54"/>
        <v>0</v>
      </c>
      <c r="H219" s="116">
        <f>SUM(H220)</f>
        <v>0</v>
      </c>
      <c r="I219" s="55" t="e">
        <f t="shared" si="53"/>
        <v>#DIV/0!</v>
      </c>
      <c r="J219" s="55">
        <f t="shared" si="52"/>
        <v>0</v>
      </c>
    </row>
    <row r="220" spans="1:10">
      <c r="A220" s="421">
        <v>3239</v>
      </c>
      <c r="B220" s="422"/>
      <c r="C220" s="423"/>
      <c r="D220" s="123" t="s">
        <v>232</v>
      </c>
      <c r="E220" s="64">
        <v>0</v>
      </c>
      <c r="F220" s="26">
        <v>3500</v>
      </c>
      <c r="G220" s="24">
        <v>0</v>
      </c>
      <c r="H220" s="26">
        <v>0</v>
      </c>
      <c r="I220" s="55"/>
      <c r="J220" s="55"/>
    </row>
    <row r="221" spans="1:10" ht="25.5">
      <c r="A221" s="378">
        <v>324</v>
      </c>
      <c r="B221" s="379"/>
      <c r="C221" s="380"/>
      <c r="D221" s="23" t="s">
        <v>91</v>
      </c>
      <c r="E221" s="64"/>
      <c r="F221" s="26"/>
      <c r="G221" s="24"/>
      <c r="H221" s="26">
        <f>SUM(H222)</f>
        <v>4697.3999999999996</v>
      </c>
      <c r="I221" s="55"/>
      <c r="J221" s="55"/>
    </row>
    <row r="222" spans="1:10" ht="25.5">
      <c r="A222" s="421">
        <v>3241</v>
      </c>
      <c r="B222" s="422"/>
      <c r="C222" s="423"/>
      <c r="D222" s="23" t="s">
        <v>222</v>
      </c>
      <c r="E222" s="64">
        <v>0</v>
      </c>
      <c r="F222" s="26">
        <v>3500</v>
      </c>
      <c r="G222" s="24">
        <v>0</v>
      </c>
      <c r="H222" s="26">
        <v>4697.3999999999996</v>
      </c>
      <c r="I222" s="55" t="e">
        <f t="shared" si="53"/>
        <v>#DIV/0!</v>
      </c>
      <c r="J222" s="55">
        <f t="shared" si="52"/>
        <v>134.21142857142857</v>
      </c>
    </row>
    <row r="223" spans="1:10" ht="25.5">
      <c r="A223" s="425" t="s">
        <v>237</v>
      </c>
      <c r="B223" s="425"/>
      <c r="C223" s="425"/>
      <c r="D223" s="90" t="s">
        <v>238</v>
      </c>
      <c r="E223" s="16">
        <f>SUM(E224+E263)</f>
        <v>4094.31</v>
      </c>
      <c r="F223" s="16">
        <f>SUM(F224+F263)</f>
        <v>9600</v>
      </c>
      <c r="G223" s="16">
        <f>SUM(G224+G263)</f>
        <v>0</v>
      </c>
      <c r="H223" s="16">
        <f>SUM(H224+H263)</f>
        <v>10956.140000000001</v>
      </c>
      <c r="I223" s="16">
        <f t="shared" si="53"/>
        <v>267.59429549789837</v>
      </c>
      <c r="J223" s="16">
        <f t="shared" si="52"/>
        <v>114.12645833333335</v>
      </c>
    </row>
    <row r="224" spans="1:10">
      <c r="A224" s="450" t="s">
        <v>239</v>
      </c>
      <c r="B224" s="450"/>
      <c r="C224" s="450"/>
      <c r="D224" s="96" t="s">
        <v>240</v>
      </c>
      <c r="E224" s="18">
        <f t="shared" ref="E224:H225" si="55">SUM(E225)</f>
        <v>3893.31</v>
      </c>
      <c r="F224" s="18">
        <f t="shared" si="55"/>
        <v>9000</v>
      </c>
      <c r="G224" s="124">
        <f t="shared" si="55"/>
        <v>0</v>
      </c>
      <c r="H224" s="18">
        <f t="shared" si="55"/>
        <v>10956.140000000001</v>
      </c>
      <c r="I224" s="16">
        <f t="shared" si="53"/>
        <v>281.40939200834254</v>
      </c>
      <c r="J224" s="16">
        <f t="shared" si="52"/>
        <v>121.7348888888889</v>
      </c>
    </row>
    <row r="225" spans="1:10">
      <c r="A225" s="451">
        <v>3</v>
      </c>
      <c r="B225" s="452"/>
      <c r="C225" s="453"/>
      <c r="D225" s="98" t="s">
        <v>57</v>
      </c>
      <c r="E225" s="20">
        <f>SUM(E226+E256)</f>
        <v>3893.31</v>
      </c>
      <c r="F225" s="20">
        <f t="shared" si="55"/>
        <v>9000</v>
      </c>
      <c r="G225" s="111">
        <f t="shared" si="55"/>
        <v>0</v>
      </c>
      <c r="H225" s="20">
        <f t="shared" si="55"/>
        <v>10956.140000000001</v>
      </c>
      <c r="I225" s="20">
        <f t="shared" si="53"/>
        <v>281.40939200834254</v>
      </c>
      <c r="J225" s="20">
        <f t="shared" si="52"/>
        <v>121.7348888888889</v>
      </c>
    </row>
    <row r="226" spans="1:10">
      <c r="A226" s="454">
        <v>32</v>
      </c>
      <c r="B226" s="454"/>
      <c r="C226" s="454"/>
      <c r="D226" s="100" t="s">
        <v>68</v>
      </c>
      <c r="E226" s="22">
        <f>SUM(E227+E231+E238+E247+E253)</f>
        <v>3893.31</v>
      </c>
      <c r="F226" s="22">
        <f t="shared" ref="F226:G226" si="56">SUM(F227+F231+F238+F247+F253)</f>
        <v>9000</v>
      </c>
      <c r="G226" s="22">
        <f t="shared" si="56"/>
        <v>0</v>
      </c>
      <c r="H226" s="22">
        <f>SUM(H227+H231+H238+H247+H253)</f>
        <v>10956.140000000001</v>
      </c>
      <c r="I226" s="22">
        <f t="shared" si="53"/>
        <v>281.40939200834254</v>
      </c>
      <c r="J226" s="22">
        <f t="shared" si="52"/>
        <v>121.7348888888889</v>
      </c>
    </row>
    <row r="227" spans="1:10">
      <c r="A227" s="455">
        <v>321</v>
      </c>
      <c r="B227" s="456"/>
      <c r="C227" s="457"/>
      <c r="D227" s="128" t="s">
        <v>69</v>
      </c>
      <c r="E227" s="24">
        <f>SUM(E229)</f>
        <v>0</v>
      </c>
      <c r="F227" s="24">
        <f>SUM(F229)</f>
        <v>0</v>
      </c>
      <c r="G227" s="24">
        <v>0</v>
      </c>
      <c r="H227" s="24">
        <f>SUM(H228:H230)</f>
        <v>1866.26</v>
      </c>
      <c r="I227" s="55" t="e">
        <f t="shared" si="53"/>
        <v>#DIV/0!</v>
      </c>
      <c r="J227" s="24" t="e">
        <f t="shared" si="52"/>
        <v>#DIV/0!</v>
      </c>
    </row>
    <row r="228" spans="1:10">
      <c r="A228" s="445">
        <v>3211</v>
      </c>
      <c r="B228" s="446"/>
      <c r="C228" s="447"/>
      <c r="D228" s="386" t="s">
        <v>70</v>
      </c>
      <c r="E228" s="24"/>
      <c r="F228" s="24"/>
      <c r="G228" s="24"/>
      <c r="H228" s="24">
        <v>898.98</v>
      </c>
      <c r="I228" s="55"/>
      <c r="J228" s="24"/>
    </row>
    <row r="229" spans="1:10" ht="25.5">
      <c r="A229" s="125">
        <v>3212</v>
      </c>
      <c r="B229" s="129"/>
      <c r="C229" s="130"/>
      <c r="D229" s="128" t="s">
        <v>183</v>
      </c>
      <c r="E229" s="24"/>
      <c r="F229" s="24"/>
      <c r="G229" s="24">
        <v>0</v>
      </c>
      <c r="H229" s="24">
        <v>890.28</v>
      </c>
      <c r="I229" s="55" t="e">
        <f t="shared" si="53"/>
        <v>#DIV/0!</v>
      </c>
      <c r="J229" s="24" t="e">
        <f t="shared" si="52"/>
        <v>#DIV/0!</v>
      </c>
    </row>
    <row r="230" spans="1:10" ht="31.5" customHeight="1">
      <c r="A230" s="448">
        <v>3213</v>
      </c>
      <c r="B230" s="448"/>
      <c r="C230" s="448"/>
      <c r="D230" s="25" t="s">
        <v>184</v>
      </c>
      <c r="E230" s="24"/>
      <c r="F230" s="24"/>
      <c r="G230" s="24"/>
      <c r="H230" s="24">
        <v>77</v>
      </c>
      <c r="I230" s="55"/>
      <c r="J230" s="24"/>
    </row>
    <row r="231" spans="1:10">
      <c r="A231" s="125">
        <v>322</v>
      </c>
      <c r="B231" s="126"/>
      <c r="C231" s="127"/>
      <c r="D231" s="128" t="s">
        <v>74</v>
      </c>
      <c r="E231" s="24">
        <f>SUM(E232+E233+E234+E237)</f>
        <v>3893.31</v>
      </c>
      <c r="F231" s="24">
        <v>3000</v>
      </c>
      <c r="G231" s="24">
        <f t="shared" ref="G231" si="57">SUM(G232+G233+G234+G237)</f>
        <v>0</v>
      </c>
      <c r="H231" s="24">
        <f>SUM(H232+H233+H234+H235+H236+M238+H237)</f>
        <v>4563.55</v>
      </c>
      <c r="I231" s="55">
        <f t="shared" si="53"/>
        <v>117.21517166626856</v>
      </c>
      <c r="J231" s="24">
        <f t="shared" si="52"/>
        <v>152.11833333333334</v>
      </c>
    </row>
    <row r="232" spans="1:10" ht="25.5">
      <c r="A232" s="125">
        <v>3221</v>
      </c>
      <c r="B232" s="129"/>
      <c r="C232" s="130"/>
      <c r="D232" s="128" t="s">
        <v>187</v>
      </c>
      <c r="E232" s="24">
        <v>1934.34</v>
      </c>
      <c r="F232" s="24">
        <v>0</v>
      </c>
      <c r="G232" s="24">
        <v>0</v>
      </c>
      <c r="H232" s="24">
        <v>2385.4299999999998</v>
      </c>
      <c r="I232" s="55">
        <f t="shared" si="53"/>
        <v>123.3200988450841</v>
      </c>
      <c r="J232" s="24" t="e">
        <f t="shared" si="52"/>
        <v>#DIV/0!</v>
      </c>
    </row>
    <row r="233" spans="1:10">
      <c r="A233" s="125">
        <v>3222</v>
      </c>
      <c r="B233" s="129"/>
      <c r="C233" s="130"/>
      <c r="D233" s="128" t="s">
        <v>76</v>
      </c>
      <c r="E233" s="24">
        <v>1958.97</v>
      </c>
      <c r="F233" s="24">
        <v>3000</v>
      </c>
      <c r="G233" s="24">
        <v>0</v>
      </c>
      <c r="H233" s="24">
        <v>526.82000000000005</v>
      </c>
      <c r="I233" s="55">
        <f t="shared" si="53"/>
        <v>26.892703818843579</v>
      </c>
      <c r="J233" s="24">
        <f t="shared" si="52"/>
        <v>17.56066666666667</v>
      </c>
    </row>
    <row r="234" spans="1:10">
      <c r="A234" s="125">
        <v>3223</v>
      </c>
      <c r="B234" s="129"/>
      <c r="C234" s="130"/>
      <c r="D234" s="128" t="s">
        <v>77</v>
      </c>
      <c r="E234" s="24"/>
      <c r="F234" s="24"/>
      <c r="G234" s="24">
        <v>0</v>
      </c>
      <c r="H234" s="24">
        <v>948.65</v>
      </c>
      <c r="I234" s="55" t="e">
        <f t="shared" si="53"/>
        <v>#DIV/0!</v>
      </c>
      <c r="J234" s="24" t="e">
        <f t="shared" si="52"/>
        <v>#DIV/0!</v>
      </c>
    </row>
    <row r="235" spans="1:10" ht="25.5">
      <c r="A235" s="445">
        <v>3224</v>
      </c>
      <c r="B235" s="446"/>
      <c r="C235" s="447"/>
      <c r="D235" s="128" t="s">
        <v>78</v>
      </c>
      <c r="E235" s="24"/>
      <c r="F235" s="24">
        <v>0</v>
      </c>
      <c r="G235" s="24">
        <v>0</v>
      </c>
      <c r="H235" s="24">
        <v>0</v>
      </c>
      <c r="I235" s="55"/>
      <c r="J235" s="24"/>
    </row>
    <row r="236" spans="1:10">
      <c r="A236" s="445">
        <v>3225</v>
      </c>
      <c r="B236" s="446"/>
      <c r="C236" s="447"/>
      <c r="D236" s="386" t="s">
        <v>188</v>
      </c>
      <c r="E236" s="24"/>
      <c r="F236" s="24"/>
      <c r="G236" s="24"/>
      <c r="H236" s="24">
        <v>621.65</v>
      </c>
      <c r="I236" s="55"/>
      <c r="J236" s="24"/>
    </row>
    <row r="237" spans="1:10">
      <c r="A237" s="445">
        <v>3227</v>
      </c>
      <c r="B237" s="446"/>
      <c r="C237" s="447"/>
      <c r="D237" s="386" t="s">
        <v>261</v>
      </c>
      <c r="E237" s="24"/>
      <c r="F237" s="24">
        <v>0</v>
      </c>
      <c r="G237" s="24">
        <v>0</v>
      </c>
      <c r="H237" s="24">
        <v>81</v>
      </c>
      <c r="I237" s="55" t="e">
        <f t="shared" ref="I237:I256" si="58">SUM(H237/E237*100)</f>
        <v>#DIV/0!</v>
      </c>
      <c r="J237" s="24" t="e">
        <f t="shared" si="52"/>
        <v>#DIV/0!</v>
      </c>
    </row>
    <row r="238" spans="1:10">
      <c r="A238" s="101">
        <v>323</v>
      </c>
      <c r="B238" s="105"/>
      <c r="C238" s="106"/>
      <c r="D238" s="128" t="s">
        <v>81</v>
      </c>
      <c r="E238" s="24">
        <f>SUM(E239+E240+E241+E242+E243+E244+E245+E246)</f>
        <v>0</v>
      </c>
      <c r="F238" s="24">
        <f>SUM(F239+F240+F241+F242+F243+F244+F245+F246)</f>
        <v>5500</v>
      </c>
      <c r="G238" s="24">
        <f>SUM(G239+G240+G241+G242+G243+G244+G245+G246)</f>
        <v>0</v>
      </c>
      <c r="H238" s="24">
        <f>SUM(H239+H240+H241+H242+H243+H244+H245+H246)</f>
        <v>3567.95</v>
      </c>
      <c r="I238" s="55" t="e">
        <f t="shared" si="58"/>
        <v>#DIV/0!</v>
      </c>
      <c r="J238" s="24">
        <f t="shared" si="52"/>
        <v>64.871818181818171</v>
      </c>
    </row>
    <row r="239" spans="1:10">
      <c r="A239" s="131">
        <v>3231</v>
      </c>
      <c r="B239" s="132"/>
      <c r="C239" s="133"/>
      <c r="D239" s="134" t="s">
        <v>189</v>
      </c>
      <c r="E239" s="26"/>
      <c r="F239" s="24">
        <v>0</v>
      </c>
      <c r="G239" s="24">
        <v>0</v>
      </c>
      <c r="H239" s="26">
        <v>720.82</v>
      </c>
      <c r="I239" s="55" t="e">
        <f t="shared" si="58"/>
        <v>#DIV/0!</v>
      </c>
      <c r="J239" s="24" t="e">
        <f t="shared" si="52"/>
        <v>#DIV/0!</v>
      </c>
    </row>
    <row r="240" spans="1:10" ht="25.5">
      <c r="A240" s="415">
        <v>3232</v>
      </c>
      <c r="B240" s="416"/>
      <c r="C240" s="416"/>
      <c r="D240" s="136" t="s">
        <v>83</v>
      </c>
      <c r="E240" s="137"/>
      <c r="F240" s="137">
        <v>5500</v>
      </c>
      <c r="G240" s="24">
        <v>0</v>
      </c>
      <c r="H240" s="137">
        <v>0</v>
      </c>
      <c r="I240" s="55" t="e">
        <f t="shared" si="58"/>
        <v>#DIV/0!</v>
      </c>
      <c r="J240" s="24">
        <f t="shared" ref="J240:J263" si="59">SUM(H240/F240*100)</f>
        <v>0</v>
      </c>
    </row>
    <row r="241" spans="1:10">
      <c r="A241" s="135">
        <v>3233</v>
      </c>
      <c r="B241" s="138"/>
      <c r="C241" s="138"/>
      <c r="D241" s="136" t="s">
        <v>190</v>
      </c>
      <c r="E241" s="137"/>
      <c r="F241" s="24">
        <v>0</v>
      </c>
      <c r="G241" s="24">
        <v>0</v>
      </c>
      <c r="H241" s="137">
        <v>0</v>
      </c>
      <c r="I241" s="55" t="e">
        <f t="shared" si="58"/>
        <v>#DIV/0!</v>
      </c>
      <c r="J241" s="24" t="e">
        <f t="shared" si="59"/>
        <v>#DIV/0!</v>
      </c>
    </row>
    <row r="242" spans="1:10">
      <c r="A242" s="135">
        <v>3234</v>
      </c>
      <c r="B242" s="138"/>
      <c r="C242" s="138"/>
      <c r="D242" s="136" t="s">
        <v>85</v>
      </c>
      <c r="E242" s="137"/>
      <c r="F242" s="24">
        <v>0</v>
      </c>
      <c r="G242" s="24">
        <v>0</v>
      </c>
      <c r="H242" s="137">
        <v>0</v>
      </c>
      <c r="I242" s="55" t="e">
        <f t="shared" si="58"/>
        <v>#DIV/0!</v>
      </c>
      <c r="J242" s="24" t="e">
        <f t="shared" si="59"/>
        <v>#DIV/0!</v>
      </c>
    </row>
    <row r="243" spans="1:10">
      <c r="A243" s="135">
        <v>3235</v>
      </c>
      <c r="B243" s="138"/>
      <c r="C243" s="138"/>
      <c r="D243" s="136" t="s">
        <v>86</v>
      </c>
      <c r="E243" s="137"/>
      <c r="F243" s="24">
        <v>0</v>
      </c>
      <c r="G243" s="24">
        <v>0</v>
      </c>
      <c r="H243" s="137">
        <v>0</v>
      </c>
      <c r="I243" s="55" t="e">
        <f t="shared" si="58"/>
        <v>#DIV/0!</v>
      </c>
      <c r="J243" s="24" t="e">
        <f t="shared" si="59"/>
        <v>#DIV/0!</v>
      </c>
    </row>
    <row r="244" spans="1:10">
      <c r="A244" s="135">
        <v>3236</v>
      </c>
      <c r="B244" s="138"/>
      <c r="C244" s="138"/>
      <c r="D244" s="136" t="s">
        <v>191</v>
      </c>
      <c r="E244" s="137"/>
      <c r="F244" s="24">
        <v>0</v>
      </c>
      <c r="G244" s="24">
        <v>0</v>
      </c>
      <c r="H244" s="137">
        <v>0</v>
      </c>
      <c r="I244" s="55" t="e">
        <f t="shared" si="58"/>
        <v>#DIV/0!</v>
      </c>
      <c r="J244" s="24" t="e">
        <f t="shared" si="59"/>
        <v>#DIV/0!</v>
      </c>
    </row>
    <row r="245" spans="1:10">
      <c r="A245" s="135">
        <v>3238</v>
      </c>
      <c r="B245" s="138"/>
      <c r="C245" s="138"/>
      <c r="D245" s="136" t="s">
        <v>89</v>
      </c>
      <c r="E245" s="137"/>
      <c r="F245" s="24">
        <v>0</v>
      </c>
      <c r="G245" s="24">
        <v>0</v>
      </c>
      <c r="H245" s="137">
        <v>1389.86</v>
      </c>
      <c r="I245" s="55" t="e">
        <f t="shared" si="58"/>
        <v>#DIV/0!</v>
      </c>
      <c r="J245" s="24" t="e">
        <f t="shared" si="59"/>
        <v>#DIV/0!</v>
      </c>
    </row>
    <row r="246" spans="1:10">
      <c r="A246" s="135">
        <v>3239</v>
      </c>
      <c r="B246" s="138"/>
      <c r="C246" s="138"/>
      <c r="D246" s="136" t="s">
        <v>90</v>
      </c>
      <c r="E246" s="137"/>
      <c r="F246" s="24">
        <v>0</v>
      </c>
      <c r="G246" s="24">
        <v>0</v>
      </c>
      <c r="H246" s="137">
        <v>1457.27</v>
      </c>
      <c r="I246" s="55" t="e">
        <f t="shared" si="58"/>
        <v>#DIV/0!</v>
      </c>
      <c r="J246" s="24" t="e">
        <f t="shared" si="59"/>
        <v>#DIV/0!</v>
      </c>
    </row>
    <row r="247" spans="1:10" ht="25.5">
      <c r="A247" s="135">
        <v>329</v>
      </c>
      <c r="B247" s="138"/>
      <c r="C247" s="138"/>
      <c r="D247" s="136" t="s">
        <v>92</v>
      </c>
      <c r="E247" s="137">
        <f>SUM(E248:E252)</f>
        <v>0</v>
      </c>
      <c r="F247" s="137">
        <f>SUM(F248:F252)</f>
        <v>500</v>
      </c>
      <c r="G247" s="137">
        <f>SUM(G248:G252)</f>
        <v>0</v>
      </c>
      <c r="H247" s="137">
        <f>SUM(H248:H252)</f>
        <v>789.00999999999988</v>
      </c>
      <c r="I247" s="55" t="e">
        <f t="shared" si="58"/>
        <v>#DIV/0!</v>
      </c>
      <c r="J247" s="24">
        <f t="shared" si="59"/>
        <v>157.80199999999996</v>
      </c>
    </row>
    <row r="248" spans="1:10">
      <c r="A248" s="439">
        <v>3292</v>
      </c>
      <c r="B248" s="440"/>
      <c r="C248" s="441"/>
      <c r="D248" s="139" t="s">
        <v>94</v>
      </c>
      <c r="E248" s="26"/>
      <c r="F248" s="24">
        <v>0</v>
      </c>
      <c r="G248" s="24">
        <v>0</v>
      </c>
      <c r="H248" s="26">
        <v>448.02</v>
      </c>
      <c r="I248" s="55" t="e">
        <f t="shared" si="58"/>
        <v>#DIV/0!</v>
      </c>
      <c r="J248" s="24" t="e">
        <f t="shared" si="59"/>
        <v>#DIV/0!</v>
      </c>
    </row>
    <row r="249" spans="1:10">
      <c r="A249" s="442">
        <v>3293</v>
      </c>
      <c r="B249" s="443"/>
      <c r="C249" s="444"/>
      <c r="D249" s="140" t="s">
        <v>95</v>
      </c>
      <c r="E249" s="26"/>
      <c r="F249" s="24">
        <v>0</v>
      </c>
      <c r="G249" s="24">
        <v>0</v>
      </c>
      <c r="H249" s="26">
        <v>117.81</v>
      </c>
      <c r="I249" s="55" t="e">
        <f t="shared" si="58"/>
        <v>#DIV/0!</v>
      </c>
      <c r="J249" s="24" t="e">
        <f t="shared" si="59"/>
        <v>#DIV/0!</v>
      </c>
    </row>
    <row r="250" spans="1:10">
      <c r="A250" s="442">
        <v>3294</v>
      </c>
      <c r="B250" s="443"/>
      <c r="C250" s="444"/>
      <c r="D250" s="388" t="s">
        <v>193</v>
      </c>
      <c r="E250" s="26"/>
      <c r="F250" s="24"/>
      <c r="G250" s="24"/>
      <c r="H250" s="26">
        <v>40</v>
      </c>
      <c r="I250" s="55" t="e">
        <f t="shared" si="58"/>
        <v>#DIV/0!</v>
      </c>
      <c r="J250" s="24"/>
    </row>
    <row r="251" spans="1:10">
      <c r="A251" s="421">
        <v>3295</v>
      </c>
      <c r="B251" s="422"/>
      <c r="C251" s="423"/>
      <c r="D251" s="67" t="s">
        <v>97</v>
      </c>
      <c r="E251" s="26">
        <v>0</v>
      </c>
      <c r="F251" s="24">
        <v>0</v>
      </c>
      <c r="G251" s="24">
        <v>0</v>
      </c>
      <c r="H251" s="26">
        <v>33.18</v>
      </c>
      <c r="I251" s="55" t="e">
        <f t="shared" si="58"/>
        <v>#DIV/0!</v>
      </c>
      <c r="J251" s="24" t="e">
        <f t="shared" si="59"/>
        <v>#DIV/0!</v>
      </c>
    </row>
    <row r="252" spans="1:10">
      <c r="A252" s="421">
        <v>3299</v>
      </c>
      <c r="B252" s="422"/>
      <c r="C252" s="423"/>
      <c r="D252" s="67" t="s">
        <v>203</v>
      </c>
      <c r="E252" s="26">
        <v>0</v>
      </c>
      <c r="F252" s="26">
        <v>500</v>
      </c>
      <c r="G252" s="24">
        <v>0</v>
      </c>
      <c r="H252" s="26">
        <v>150</v>
      </c>
      <c r="I252" s="55" t="e">
        <f t="shared" si="58"/>
        <v>#DIV/0!</v>
      </c>
      <c r="J252" s="24">
        <f t="shared" si="59"/>
        <v>30</v>
      </c>
    </row>
    <row r="253" spans="1:10">
      <c r="A253" s="418">
        <v>34</v>
      </c>
      <c r="B253" s="419"/>
      <c r="C253" s="420"/>
      <c r="D253" s="68" t="s">
        <v>99</v>
      </c>
      <c r="E253" s="26">
        <f t="shared" ref="E253:H254" si="60">SUM(E254)</f>
        <v>0</v>
      </c>
      <c r="F253" s="26">
        <f t="shared" si="60"/>
        <v>0</v>
      </c>
      <c r="G253" s="26">
        <f t="shared" si="60"/>
        <v>0</v>
      </c>
      <c r="H253" s="26">
        <f t="shared" si="60"/>
        <v>169.37</v>
      </c>
      <c r="I253" s="55" t="e">
        <f t="shared" si="58"/>
        <v>#DIV/0!</v>
      </c>
      <c r="J253" s="24" t="e">
        <f t="shared" si="59"/>
        <v>#DIV/0!</v>
      </c>
    </row>
    <row r="254" spans="1:10">
      <c r="A254" s="418">
        <v>343</v>
      </c>
      <c r="B254" s="419"/>
      <c r="C254" s="420"/>
      <c r="D254" s="68" t="s">
        <v>100</v>
      </c>
      <c r="E254" s="26">
        <f t="shared" si="60"/>
        <v>0</v>
      </c>
      <c r="F254" s="26">
        <f t="shared" si="60"/>
        <v>0</v>
      </c>
      <c r="G254" s="26">
        <f t="shared" si="60"/>
        <v>0</v>
      </c>
      <c r="H254" s="26">
        <f t="shared" si="60"/>
        <v>169.37</v>
      </c>
      <c r="I254" s="55" t="e">
        <f t="shared" si="58"/>
        <v>#DIV/0!</v>
      </c>
      <c r="J254" s="24" t="e">
        <f t="shared" si="59"/>
        <v>#DIV/0!</v>
      </c>
    </row>
    <row r="255" spans="1:10">
      <c r="A255" s="433">
        <v>3431</v>
      </c>
      <c r="B255" s="434"/>
      <c r="C255" s="435"/>
      <c r="D255" s="68" t="s">
        <v>223</v>
      </c>
      <c r="E255" s="26"/>
      <c r="F255" s="24">
        <v>0</v>
      </c>
      <c r="G255" s="24">
        <v>0</v>
      </c>
      <c r="H255" s="26">
        <v>169.37</v>
      </c>
      <c r="I255" s="55" t="e">
        <f t="shared" si="58"/>
        <v>#DIV/0!</v>
      </c>
      <c r="J255" s="24" t="e">
        <f t="shared" si="59"/>
        <v>#DIV/0!</v>
      </c>
    </row>
    <row r="256" spans="1:10" ht="25.5">
      <c r="A256" s="427">
        <v>4</v>
      </c>
      <c r="B256" s="428"/>
      <c r="C256" s="429"/>
      <c r="D256" s="98" t="s">
        <v>209</v>
      </c>
      <c r="E256" s="141">
        <f>SUM(E257+E260)</f>
        <v>0</v>
      </c>
      <c r="F256" s="141">
        <f>SUM(F257+F260)</f>
        <v>0</v>
      </c>
      <c r="G256" s="141">
        <f>SUM(G257+G260)</f>
        <v>0</v>
      </c>
      <c r="H256" s="141">
        <f>SUM(H257+H260)</f>
        <v>0</v>
      </c>
      <c r="I256" s="141" t="e">
        <f t="shared" si="58"/>
        <v>#DIV/0!</v>
      </c>
      <c r="J256" s="151" t="e">
        <f t="shared" si="59"/>
        <v>#DIV/0!</v>
      </c>
    </row>
    <row r="257" spans="1:10" ht="25.5">
      <c r="A257" s="436">
        <v>42</v>
      </c>
      <c r="B257" s="437"/>
      <c r="C257" s="438"/>
      <c r="D257" s="128" t="s">
        <v>111</v>
      </c>
      <c r="E257" s="142">
        <f>SUM(E258)</f>
        <v>0</v>
      </c>
      <c r="F257" s="142">
        <f>SUM(F258)</f>
        <v>0</v>
      </c>
      <c r="G257" s="142">
        <f>SUM(G258)</f>
        <v>0</v>
      </c>
      <c r="H257" s="142">
        <f>SUM(H258)</f>
        <v>0</v>
      </c>
      <c r="I257" s="55" t="e">
        <f t="shared" ref="I257:I274" si="61">SUM(H257/E257*100)</f>
        <v>#DIV/0!</v>
      </c>
      <c r="J257" s="152" t="e">
        <f t="shared" si="59"/>
        <v>#DIV/0!</v>
      </c>
    </row>
    <row r="258" spans="1:10">
      <c r="A258" s="418">
        <v>422</v>
      </c>
      <c r="B258" s="419"/>
      <c r="C258" s="420"/>
      <c r="D258" s="68" t="s">
        <v>204</v>
      </c>
      <c r="E258" s="26">
        <f>(E259)</f>
        <v>0</v>
      </c>
      <c r="F258" s="26">
        <f>(F259)</f>
        <v>0</v>
      </c>
      <c r="G258" s="26">
        <f>(G259)</f>
        <v>0</v>
      </c>
      <c r="H258" s="26">
        <f>(H259)</f>
        <v>0</v>
      </c>
      <c r="I258" s="55" t="e">
        <f t="shared" si="61"/>
        <v>#DIV/0!</v>
      </c>
      <c r="J258" s="152" t="e">
        <f t="shared" si="59"/>
        <v>#DIV/0!</v>
      </c>
    </row>
    <row r="259" spans="1:10">
      <c r="A259" s="418">
        <v>4227</v>
      </c>
      <c r="B259" s="419"/>
      <c r="C259" s="420"/>
      <c r="D259" s="68" t="s">
        <v>241</v>
      </c>
      <c r="E259" s="26"/>
      <c r="F259" s="24">
        <v>0</v>
      </c>
      <c r="G259" s="24">
        <v>0</v>
      </c>
      <c r="H259" s="26">
        <v>0</v>
      </c>
      <c r="I259" s="55" t="e">
        <f t="shared" si="61"/>
        <v>#DIV/0!</v>
      </c>
      <c r="J259" s="152" t="e">
        <f t="shared" si="59"/>
        <v>#DIV/0!</v>
      </c>
    </row>
    <row r="260" spans="1:10" ht="25.5">
      <c r="A260" s="436">
        <v>45</v>
      </c>
      <c r="B260" s="437"/>
      <c r="C260" s="438"/>
      <c r="D260" s="128" t="s">
        <v>209</v>
      </c>
      <c r="E260" s="142">
        <f t="shared" ref="E260:H261" si="62">(E261)</f>
        <v>0</v>
      </c>
      <c r="F260" s="142">
        <f t="shared" si="62"/>
        <v>0</v>
      </c>
      <c r="G260" s="142">
        <f t="shared" si="62"/>
        <v>0</v>
      </c>
      <c r="H260" s="142">
        <f t="shared" si="62"/>
        <v>0</v>
      </c>
      <c r="I260" s="55" t="e">
        <f t="shared" si="61"/>
        <v>#DIV/0!</v>
      </c>
      <c r="J260" s="152" t="e">
        <f t="shared" si="59"/>
        <v>#DIV/0!</v>
      </c>
    </row>
    <row r="261" spans="1:10">
      <c r="A261" s="418">
        <v>452</v>
      </c>
      <c r="B261" s="419"/>
      <c r="C261" s="420"/>
      <c r="D261" s="68" t="s">
        <v>124</v>
      </c>
      <c r="E261" s="26">
        <f t="shared" si="62"/>
        <v>0</v>
      </c>
      <c r="F261" s="26">
        <f t="shared" si="62"/>
        <v>0</v>
      </c>
      <c r="G261" s="26">
        <f t="shared" si="62"/>
        <v>0</v>
      </c>
      <c r="H261" s="26">
        <f t="shared" si="62"/>
        <v>0</v>
      </c>
      <c r="I261" s="55" t="e">
        <f t="shared" si="61"/>
        <v>#DIV/0!</v>
      </c>
      <c r="J261" s="152" t="e">
        <f t="shared" si="59"/>
        <v>#DIV/0!</v>
      </c>
    </row>
    <row r="262" spans="1:10">
      <c r="A262" s="421">
        <v>4521</v>
      </c>
      <c r="B262" s="422"/>
      <c r="C262" s="423"/>
      <c r="D262" s="68" t="s">
        <v>124</v>
      </c>
      <c r="E262" s="26"/>
      <c r="F262" s="24">
        <v>0</v>
      </c>
      <c r="G262" s="24">
        <v>0</v>
      </c>
      <c r="H262" s="26">
        <v>0</v>
      </c>
      <c r="I262" s="55" t="e">
        <f t="shared" si="61"/>
        <v>#DIV/0!</v>
      </c>
      <c r="J262" s="152" t="e">
        <f t="shared" si="59"/>
        <v>#DIV/0!</v>
      </c>
    </row>
    <row r="263" spans="1:10" ht="25.5">
      <c r="A263" s="424" t="s">
        <v>242</v>
      </c>
      <c r="B263" s="424"/>
      <c r="C263" s="424"/>
      <c r="D263" s="96" t="s">
        <v>50</v>
      </c>
      <c r="E263" s="18">
        <f t="shared" ref="E263:H266" si="63">SUM(E264)</f>
        <v>201</v>
      </c>
      <c r="F263" s="367">
        <f t="shared" si="63"/>
        <v>600</v>
      </c>
      <c r="G263" s="18">
        <f t="shared" si="63"/>
        <v>0</v>
      </c>
      <c r="H263" s="18">
        <f t="shared" si="63"/>
        <v>0</v>
      </c>
      <c r="I263" s="18">
        <f t="shared" si="61"/>
        <v>0</v>
      </c>
      <c r="J263" s="18">
        <f t="shared" si="59"/>
        <v>0</v>
      </c>
    </row>
    <row r="264" spans="1:10">
      <c r="A264" s="97">
        <v>3</v>
      </c>
      <c r="B264" s="143"/>
      <c r="C264" s="144"/>
      <c r="D264" s="145" t="s">
        <v>57</v>
      </c>
      <c r="E264" s="20">
        <f t="shared" si="63"/>
        <v>201</v>
      </c>
      <c r="F264" s="20">
        <f t="shared" si="63"/>
        <v>600</v>
      </c>
      <c r="G264" s="20">
        <f t="shared" si="63"/>
        <v>0</v>
      </c>
      <c r="H264" s="20">
        <f t="shared" si="63"/>
        <v>0</v>
      </c>
      <c r="I264" s="20">
        <f t="shared" si="61"/>
        <v>0</v>
      </c>
      <c r="J264" s="20">
        <f t="shared" ref="J264:J274" si="64">SUM(H264/F264*100)</f>
        <v>0</v>
      </c>
    </row>
    <row r="265" spans="1:10">
      <c r="A265" s="99">
        <v>32</v>
      </c>
      <c r="B265" s="146"/>
      <c r="C265" s="147"/>
      <c r="D265" s="115" t="s">
        <v>74</v>
      </c>
      <c r="E265" s="22">
        <f t="shared" si="63"/>
        <v>201</v>
      </c>
      <c r="F265" s="22">
        <f t="shared" si="63"/>
        <v>600</v>
      </c>
      <c r="G265" s="22">
        <f t="shared" si="63"/>
        <v>0</v>
      </c>
      <c r="H265" s="22">
        <f t="shared" si="63"/>
        <v>0</v>
      </c>
      <c r="I265" s="22">
        <f t="shared" si="61"/>
        <v>0</v>
      </c>
      <c r="J265" s="22">
        <f t="shared" si="64"/>
        <v>0</v>
      </c>
    </row>
    <row r="266" spans="1:10">
      <c r="A266" s="101">
        <v>322</v>
      </c>
      <c r="B266" s="105"/>
      <c r="C266" s="106"/>
      <c r="D266" s="128" t="s">
        <v>74</v>
      </c>
      <c r="E266" s="24">
        <f t="shared" si="63"/>
        <v>201</v>
      </c>
      <c r="F266" s="24">
        <f t="shared" si="63"/>
        <v>600</v>
      </c>
      <c r="G266" s="24">
        <f t="shared" si="63"/>
        <v>0</v>
      </c>
      <c r="H266" s="24">
        <f t="shared" si="63"/>
        <v>0</v>
      </c>
      <c r="I266" s="55">
        <f t="shared" si="61"/>
        <v>0</v>
      </c>
      <c r="J266" s="24">
        <f t="shared" si="64"/>
        <v>0</v>
      </c>
    </row>
    <row r="267" spans="1:10">
      <c r="A267" s="131">
        <v>3221</v>
      </c>
      <c r="B267" s="132"/>
      <c r="C267" s="133"/>
      <c r="D267" s="119" t="s">
        <v>231</v>
      </c>
      <c r="E267" s="26">
        <v>201</v>
      </c>
      <c r="F267" s="26">
        <v>600</v>
      </c>
      <c r="G267" s="24"/>
      <c r="H267" s="26">
        <v>0</v>
      </c>
      <c r="I267" s="55">
        <f t="shared" si="61"/>
        <v>0</v>
      </c>
      <c r="J267" s="24">
        <f t="shared" si="64"/>
        <v>0</v>
      </c>
    </row>
    <row r="268" spans="1:10" ht="38.25">
      <c r="A268" s="425" t="s">
        <v>243</v>
      </c>
      <c r="B268" s="425"/>
      <c r="C268" s="425"/>
      <c r="D268" s="90" t="s">
        <v>244</v>
      </c>
      <c r="E268" s="148">
        <f t="shared" ref="E268:H270" si="65">SUM(E269)</f>
        <v>0</v>
      </c>
      <c r="F268" s="148">
        <f t="shared" si="65"/>
        <v>1836</v>
      </c>
      <c r="G268" s="148">
        <f t="shared" si="65"/>
        <v>0</v>
      </c>
      <c r="H268" s="148">
        <f t="shared" si="65"/>
        <v>0</v>
      </c>
      <c r="I268" s="148" t="e">
        <f t="shared" si="61"/>
        <v>#DIV/0!</v>
      </c>
      <c r="J268" s="148">
        <f t="shared" si="64"/>
        <v>0</v>
      </c>
    </row>
    <row r="269" spans="1:10" ht="25.5">
      <c r="A269" s="426" t="s">
        <v>195</v>
      </c>
      <c r="B269" s="426"/>
      <c r="C269" s="426"/>
      <c r="D269" s="17" t="s">
        <v>196</v>
      </c>
      <c r="E269" s="148">
        <f t="shared" si="65"/>
        <v>0</v>
      </c>
      <c r="F269" s="148">
        <f t="shared" si="65"/>
        <v>1836</v>
      </c>
      <c r="G269" s="148">
        <f t="shared" si="65"/>
        <v>0</v>
      </c>
      <c r="H269" s="148">
        <f t="shared" si="65"/>
        <v>0</v>
      </c>
      <c r="I269" s="148" t="e">
        <f t="shared" si="61"/>
        <v>#DIV/0!</v>
      </c>
      <c r="J269" s="148">
        <f t="shared" si="64"/>
        <v>0</v>
      </c>
    </row>
    <row r="270" spans="1:10">
      <c r="A270" s="427">
        <v>3</v>
      </c>
      <c r="B270" s="428"/>
      <c r="C270" s="429"/>
      <c r="D270" s="145" t="s">
        <v>57</v>
      </c>
      <c r="E270" s="145">
        <f t="shared" si="65"/>
        <v>0</v>
      </c>
      <c r="F270" s="390">
        <f t="shared" si="65"/>
        <v>1836</v>
      </c>
      <c r="G270" s="145">
        <f t="shared" si="65"/>
        <v>0</v>
      </c>
      <c r="H270" s="366">
        <f t="shared" si="65"/>
        <v>0</v>
      </c>
      <c r="I270" s="153" t="e">
        <f t="shared" si="61"/>
        <v>#DIV/0!</v>
      </c>
      <c r="J270" s="154">
        <f t="shared" si="64"/>
        <v>0</v>
      </c>
    </row>
    <row r="271" spans="1:10">
      <c r="A271" s="430">
        <v>38</v>
      </c>
      <c r="B271" s="431"/>
      <c r="C271" s="432"/>
      <c r="D271" s="147" t="s">
        <v>108</v>
      </c>
      <c r="E271" s="384">
        <f>SUM(E272)</f>
        <v>0</v>
      </c>
      <c r="F271" s="391">
        <f>(F272)</f>
        <v>1836</v>
      </c>
      <c r="G271" s="147">
        <f>(G272)</f>
        <v>0</v>
      </c>
      <c r="H271" s="389">
        <f>(H272)</f>
        <v>0</v>
      </c>
      <c r="I271" s="155" t="e">
        <f t="shared" si="61"/>
        <v>#DIV/0!</v>
      </c>
      <c r="J271" s="156">
        <f t="shared" si="64"/>
        <v>0</v>
      </c>
    </row>
    <row r="272" spans="1:10">
      <c r="A272" s="415">
        <v>381</v>
      </c>
      <c r="B272" s="416"/>
      <c r="C272" s="417"/>
      <c r="D272" s="149" t="s">
        <v>44</v>
      </c>
      <c r="E272" s="150">
        <f>SUM(E273+E274)</f>
        <v>0</v>
      </c>
      <c r="F272" s="392">
        <f>SUM(F273+F274)</f>
        <v>1836</v>
      </c>
      <c r="G272" s="150">
        <f>SUM(G273+G274)</f>
        <v>0</v>
      </c>
      <c r="H272" s="150">
        <f>SUM(H273+H274)</f>
        <v>0</v>
      </c>
      <c r="I272" s="55" t="e">
        <f t="shared" si="61"/>
        <v>#DIV/0!</v>
      </c>
      <c r="J272" s="55">
        <f t="shared" si="64"/>
        <v>0</v>
      </c>
    </row>
    <row r="273" spans="1:12">
      <c r="A273" s="415">
        <v>3811</v>
      </c>
      <c r="B273" s="416"/>
      <c r="C273" s="417"/>
      <c r="D273" s="149" t="s">
        <v>245</v>
      </c>
      <c r="E273" s="150">
        <v>0</v>
      </c>
      <c r="F273" s="392">
        <f>SUM(F274)</f>
        <v>918</v>
      </c>
      <c r="G273" s="150">
        <v>0</v>
      </c>
      <c r="H273" s="24">
        <v>0</v>
      </c>
      <c r="I273" s="55" t="e">
        <f t="shared" si="61"/>
        <v>#DIV/0!</v>
      </c>
      <c r="J273" s="55">
        <f t="shared" si="64"/>
        <v>0</v>
      </c>
    </row>
    <row r="274" spans="1:12">
      <c r="A274" s="415">
        <v>3812</v>
      </c>
      <c r="B274" s="416"/>
      <c r="C274" s="417"/>
      <c r="D274" s="149" t="s">
        <v>110</v>
      </c>
      <c r="E274" s="150">
        <v>0</v>
      </c>
      <c r="F274" s="392">
        <v>918</v>
      </c>
      <c r="G274" s="150">
        <v>0</v>
      </c>
      <c r="H274" s="24">
        <v>0</v>
      </c>
      <c r="I274" s="55" t="e">
        <f t="shared" si="61"/>
        <v>#DIV/0!</v>
      </c>
      <c r="J274" s="55">
        <f t="shared" si="64"/>
        <v>0</v>
      </c>
    </row>
    <row r="279" spans="1:12">
      <c r="L279" s="157"/>
    </row>
    <row r="286" spans="1:12">
      <c r="K286" s="55"/>
    </row>
    <row r="287" spans="1:12">
      <c r="K287" s="55"/>
    </row>
    <row r="288" spans="1:12">
      <c r="K288" s="55"/>
    </row>
  </sheetData>
  <mergeCells count="205">
    <mergeCell ref="A195:C195"/>
    <mergeCell ref="A196:C196"/>
    <mergeCell ref="A197:C197"/>
    <mergeCell ref="A198:C198"/>
    <mergeCell ref="A185:C185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73:C173"/>
    <mergeCell ref="A174:C174"/>
    <mergeCell ref="A175:C175"/>
    <mergeCell ref="A176:C176"/>
    <mergeCell ref="A177:C177"/>
    <mergeCell ref="A179:C179"/>
    <mergeCell ref="A180:C180"/>
    <mergeCell ref="A183:C183"/>
    <mergeCell ref="A184:C184"/>
    <mergeCell ref="A159:C159"/>
    <mergeCell ref="A160:C160"/>
    <mergeCell ref="A161:C161"/>
    <mergeCell ref="A162:C162"/>
    <mergeCell ref="A163:C163"/>
    <mergeCell ref="A164:C164"/>
    <mergeCell ref="A165:C165"/>
    <mergeCell ref="A166:C166"/>
    <mergeCell ref="A172:C172"/>
    <mergeCell ref="A1:K1"/>
    <mergeCell ref="A5:I5"/>
    <mergeCell ref="A7:C7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8:C58"/>
    <mergeCell ref="A59:C59"/>
    <mergeCell ref="A60:C60"/>
    <mergeCell ref="A65:C65"/>
    <mergeCell ref="A70:C70"/>
    <mergeCell ref="A71:C71"/>
    <mergeCell ref="A72:C72"/>
    <mergeCell ref="A73:C73"/>
    <mergeCell ref="A74:C74"/>
    <mergeCell ref="A77:C77"/>
    <mergeCell ref="A78:C78"/>
    <mergeCell ref="A79:C79"/>
    <mergeCell ref="A80:C80"/>
    <mergeCell ref="A81:C81"/>
    <mergeCell ref="A86:C86"/>
    <mergeCell ref="A87:C87"/>
    <mergeCell ref="A88:C88"/>
    <mergeCell ref="A89:C89"/>
    <mergeCell ref="A82:C82"/>
    <mergeCell ref="A83:C83"/>
    <mergeCell ref="A84:C84"/>
    <mergeCell ref="A90:C90"/>
    <mergeCell ref="A91:C91"/>
    <mergeCell ref="A92:C92"/>
    <mergeCell ref="A97:C97"/>
    <mergeCell ref="A98:C98"/>
    <mergeCell ref="A100:C100"/>
    <mergeCell ref="A105:C105"/>
    <mergeCell ref="A106:C106"/>
    <mergeCell ref="A107:C107"/>
    <mergeCell ref="A101:C101"/>
    <mergeCell ref="A102:C102"/>
    <mergeCell ref="A108:C108"/>
    <mergeCell ref="A111:C111"/>
    <mergeCell ref="A113:C113"/>
    <mergeCell ref="A114:C114"/>
    <mergeCell ref="A115:C115"/>
    <mergeCell ref="A116:C116"/>
    <mergeCell ref="A117:C117"/>
    <mergeCell ref="A118:C118"/>
    <mergeCell ref="A119:C119"/>
    <mergeCell ref="A109:C109"/>
    <mergeCell ref="A110:C110"/>
    <mergeCell ref="A120:C120"/>
    <mergeCell ref="A121:C121"/>
    <mergeCell ref="A122:C122"/>
    <mergeCell ref="A123:C123"/>
    <mergeCell ref="A124:C124"/>
    <mergeCell ref="A125:C125"/>
    <mergeCell ref="A126:C126"/>
    <mergeCell ref="A127:C127"/>
    <mergeCell ref="A128:C128"/>
    <mergeCell ref="A129:C129"/>
    <mergeCell ref="A130:C130"/>
    <mergeCell ref="A131:C131"/>
    <mergeCell ref="A132:C132"/>
    <mergeCell ref="A133:C133"/>
    <mergeCell ref="A134:C134"/>
    <mergeCell ref="A135:C135"/>
    <mergeCell ref="A136:C136"/>
    <mergeCell ref="A137:C137"/>
    <mergeCell ref="A143:C143"/>
    <mergeCell ref="A145:C145"/>
    <mergeCell ref="A146:C146"/>
    <mergeCell ref="A147:C147"/>
    <mergeCell ref="A148:C148"/>
    <mergeCell ref="A150:C150"/>
    <mergeCell ref="A154:C154"/>
    <mergeCell ref="A155:C155"/>
    <mergeCell ref="A158:C158"/>
    <mergeCell ref="A151:C151"/>
    <mergeCell ref="A144:C144"/>
    <mergeCell ref="A199:C199"/>
    <mergeCell ref="A200:C200"/>
    <mergeCell ref="A201:C201"/>
    <mergeCell ref="A203:C203"/>
    <mergeCell ref="A204:C204"/>
    <mergeCell ref="A205:C205"/>
    <mergeCell ref="A206:C206"/>
    <mergeCell ref="A207:C207"/>
    <mergeCell ref="A208:C208"/>
    <mergeCell ref="A202:C202"/>
    <mergeCell ref="A209:C209"/>
    <mergeCell ref="A210:C210"/>
    <mergeCell ref="A211:C211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2:C222"/>
    <mergeCell ref="A220:C220"/>
    <mergeCell ref="A223:C223"/>
    <mergeCell ref="A224:C224"/>
    <mergeCell ref="A225:C225"/>
    <mergeCell ref="A226:C226"/>
    <mergeCell ref="A227:C227"/>
    <mergeCell ref="A240:C240"/>
    <mergeCell ref="A248:C248"/>
    <mergeCell ref="A249:C249"/>
    <mergeCell ref="A251:C251"/>
    <mergeCell ref="A228:C228"/>
    <mergeCell ref="A230:C230"/>
    <mergeCell ref="A235:C235"/>
    <mergeCell ref="A236:C236"/>
    <mergeCell ref="A237:C237"/>
    <mergeCell ref="A250:C250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74:C274"/>
    <mergeCell ref="A261:C261"/>
    <mergeCell ref="A262:C262"/>
    <mergeCell ref="A263:C263"/>
    <mergeCell ref="A268:C268"/>
    <mergeCell ref="A269:C269"/>
    <mergeCell ref="A270:C270"/>
    <mergeCell ref="A271:C271"/>
    <mergeCell ref="A272:C272"/>
    <mergeCell ref="A273:C273"/>
  </mergeCells>
  <pageMargins left="0.7" right="0.7" top="0.75" bottom="0.75" header="0.3" footer="0.3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Maja Raič</cp:lastModifiedBy>
  <cp:lastPrinted>2025-07-31T06:22:38Z</cp:lastPrinted>
  <dcterms:created xsi:type="dcterms:W3CDTF">2022-08-12T12:51:00Z</dcterms:created>
  <dcterms:modified xsi:type="dcterms:W3CDTF">2025-07-31T06:22:42Z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AC619FCF90514DBBA79C2C462EF78BD2_13</vt:lpwstr>
  </property>
  <property fmtid="{D5CDD505-2E9C-101B-9397-08002B2CF9AE}" pid="3" name="KSOProductBuildVer">
    <vt:lpwstr>1033-12.2.0.13489</vt:lpwstr>
  </property>
</Properties>
</file>