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ajaRaic\Desktop\FINANCIJSKI 2024\1-12-24\GODIŠNJE IZVRŠENJE\"/>
    </mc:Choice>
  </mc:AlternateContent>
  <xr:revisionPtr revIDLastSave="0" documentId="13_ncr:1_{1826D662-87AE-46C6-A69B-BBA10B6DA5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8" i="7" l="1"/>
  <c r="F228" i="7"/>
  <c r="G228" i="7"/>
  <c r="H228" i="7"/>
  <c r="F227" i="7"/>
  <c r="G227" i="7"/>
  <c r="G214" i="7"/>
  <c r="G213" i="7" s="1"/>
  <c r="H214" i="7"/>
  <c r="H213" i="7" s="1"/>
  <c r="F214" i="7"/>
  <c r="G193" i="7"/>
  <c r="H193" i="7"/>
  <c r="H146" i="7"/>
  <c r="H178" i="7"/>
  <c r="F178" i="7"/>
  <c r="G178" i="7"/>
  <c r="J108" i="7"/>
  <c r="I108" i="7"/>
  <c r="I252" i="7"/>
  <c r="I256" i="7"/>
  <c r="I259" i="7"/>
  <c r="H172" i="7"/>
  <c r="H158" i="7"/>
  <c r="F154" i="7"/>
  <c r="F153" i="7" s="1"/>
  <c r="G154" i="7"/>
  <c r="G153" i="7" s="1"/>
  <c r="H154" i="7"/>
  <c r="H153" i="7" s="1"/>
  <c r="E154" i="7"/>
  <c r="E153" i="7" s="1"/>
  <c r="F172" i="7"/>
  <c r="J172" i="7" s="1"/>
  <c r="I96" i="7"/>
  <c r="C34" i="8"/>
  <c r="C42" i="8"/>
  <c r="D42" i="8"/>
  <c r="E42" i="8"/>
  <c r="G19" i="3"/>
  <c r="G16" i="3"/>
  <c r="H16" i="3"/>
  <c r="G115" i="7"/>
  <c r="H115" i="7"/>
  <c r="F107" i="7"/>
  <c r="G107" i="7"/>
  <c r="H107" i="7"/>
  <c r="E107" i="7"/>
  <c r="F109" i="7"/>
  <c r="G109" i="7"/>
  <c r="H109" i="7"/>
  <c r="E109" i="7"/>
  <c r="F115" i="7"/>
  <c r="G25" i="10"/>
  <c r="H25" i="10"/>
  <c r="I25" i="10"/>
  <c r="F25" i="10"/>
  <c r="G111" i="3"/>
  <c r="G110" i="3"/>
  <c r="G121" i="3"/>
  <c r="G120" i="3" s="1"/>
  <c r="H121" i="3"/>
  <c r="H120" i="3" s="1"/>
  <c r="H109" i="3" s="1"/>
  <c r="G56" i="3"/>
  <c r="H48" i="3"/>
  <c r="F48" i="3"/>
  <c r="G100" i="3"/>
  <c r="H100" i="3"/>
  <c r="I100" i="3"/>
  <c r="I99" i="3" s="1"/>
  <c r="K99" i="3" s="1"/>
  <c r="G99" i="3"/>
  <c r="H99" i="3"/>
  <c r="F99" i="3"/>
  <c r="F100" i="3"/>
  <c r="K98" i="3"/>
  <c r="K100" i="3"/>
  <c r="K101" i="3"/>
  <c r="J98" i="3"/>
  <c r="J101" i="3"/>
  <c r="E69" i="7"/>
  <c r="E66" i="7"/>
  <c r="E57" i="7"/>
  <c r="E37" i="7"/>
  <c r="E8" i="6"/>
  <c r="F8" i="6"/>
  <c r="G8" i="6"/>
  <c r="E12" i="6"/>
  <c r="F12" i="6"/>
  <c r="G12" i="6"/>
  <c r="D9" i="6"/>
  <c r="D8" i="6" s="1"/>
  <c r="D13" i="6"/>
  <c r="D12" i="6" s="1"/>
  <c r="B34" i="8"/>
  <c r="B42" i="8"/>
  <c r="D11" i="8"/>
  <c r="B11" i="8"/>
  <c r="C19" i="8"/>
  <c r="D19" i="8"/>
  <c r="E19" i="8"/>
  <c r="F54" i="3"/>
  <c r="F164" i="7"/>
  <c r="H164" i="7"/>
  <c r="F132" i="7"/>
  <c r="H132" i="7"/>
  <c r="G118" i="7"/>
  <c r="H118" i="7"/>
  <c r="F118" i="7"/>
  <c r="F51" i="7"/>
  <c r="G51" i="7"/>
  <c r="H51" i="7"/>
  <c r="H37" i="7"/>
  <c r="C13" i="5"/>
  <c r="C12" i="5" s="1"/>
  <c r="C11" i="5" s="1"/>
  <c r="D13" i="5"/>
  <c r="D12" i="5" s="1"/>
  <c r="D11" i="5" s="1"/>
  <c r="E13" i="5"/>
  <c r="E12" i="5" s="1"/>
  <c r="E11" i="5" s="1"/>
  <c r="B13" i="5"/>
  <c r="B12" i="5" s="1"/>
  <c r="B11" i="5" s="1"/>
  <c r="H38" i="3"/>
  <c r="G94" i="3"/>
  <c r="G93" i="3" s="1"/>
  <c r="H94" i="3"/>
  <c r="H93" i="3" s="1"/>
  <c r="I94" i="3"/>
  <c r="I93" i="3" s="1"/>
  <c r="G40" i="3"/>
  <c r="G38" i="3" s="1"/>
  <c r="G31" i="3"/>
  <c r="G29" i="3"/>
  <c r="F140" i="7"/>
  <c r="I184" i="7"/>
  <c r="J184" i="7"/>
  <c r="E183" i="7"/>
  <c r="I183" i="7" s="1"/>
  <c r="I182" i="7"/>
  <c r="J181" i="7"/>
  <c r="I181" i="7"/>
  <c r="H180" i="7"/>
  <c r="J180" i="7" s="1"/>
  <c r="E180" i="7"/>
  <c r="J179" i="7"/>
  <c r="I179" i="7"/>
  <c r="E178" i="7"/>
  <c r="J177" i="7"/>
  <c r="I177" i="7"/>
  <c r="J176" i="7"/>
  <c r="I176" i="7"/>
  <c r="J175" i="7"/>
  <c r="I175" i="7"/>
  <c r="J174" i="7"/>
  <c r="I174" i="7"/>
  <c r="J173" i="7"/>
  <c r="I173" i="7"/>
  <c r="G171" i="7"/>
  <c r="G170" i="7" s="1"/>
  <c r="G169" i="7" s="1"/>
  <c r="G168" i="7" s="1"/>
  <c r="G167" i="7" s="1"/>
  <c r="G166" i="7" s="1"/>
  <c r="G165" i="7" s="1"/>
  <c r="G164" i="7" s="1"/>
  <c r="J171" i="7"/>
  <c r="I171" i="7"/>
  <c r="J170" i="7"/>
  <c r="I170" i="7"/>
  <c r="H169" i="7"/>
  <c r="F169" i="7"/>
  <c r="E169" i="7"/>
  <c r="J168" i="7"/>
  <c r="I168" i="7"/>
  <c r="J167" i="7"/>
  <c r="I167" i="7"/>
  <c r="J166" i="7"/>
  <c r="I166" i="7"/>
  <c r="J165" i="7"/>
  <c r="I165" i="7"/>
  <c r="E164" i="7"/>
  <c r="F27" i="7"/>
  <c r="E81" i="7"/>
  <c r="E88" i="7"/>
  <c r="E87" i="7" s="1"/>
  <c r="G231" i="7"/>
  <c r="H231" i="7"/>
  <c r="G146" i="7"/>
  <c r="H148" i="7"/>
  <c r="I150" i="7"/>
  <c r="H140" i="7"/>
  <c r="I143" i="7"/>
  <c r="J143" i="7"/>
  <c r="F37" i="7"/>
  <c r="G37" i="7"/>
  <c r="H81" i="7"/>
  <c r="F81" i="7"/>
  <c r="G81" i="7"/>
  <c r="F148" i="7"/>
  <c r="F158" i="7"/>
  <c r="F157" i="7" s="1"/>
  <c r="E16" i="8"/>
  <c r="E20" i="8"/>
  <c r="E24" i="8"/>
  <c r="E26" i="8"/>
  <c r="E49" i="8"/>
  <c r="I40" i="3"/>
  <c r="I39" i="3" s="1"/>
  <c r="I121" i="3"/>
  <c r="I120" i="3" s="1"/>
  <c r="I111" i="3"/>
  <c r="F16" i="3"/>
  <c r="F222" i="7"/>
  <c r="F219" i="7" s="1"/>
  <c r="F218" i="7" s="1"/>
  <c r="F217" i="7" s="1"/>
  <c r="G222" i="7"/>
  <c r="H222" i="7"/>
  <c r="E207" i="7"/>
  <c r="F193" i="7"/>
  <c r="G27" i="7"/>
  <c r="H27" i="7"/>
  <c r="E20" i="7"/>
  <c r="G20" i="7"/>
  <c r="H20" i="7"/>
  <c r="F20" i="7"/>
  <c r="E27" i="7"/>
  <c r="F118" i="3"/>
  <c r="I83" i="3"/>
  <c r="F83" i="3"/>
  <c r="F66" i="3"/>
  <c r="G66" i="3"/>
  <c r="I66" i="3"/>
  <c r="J271" i="7"/>
  <c r="I271" i="7"/>
  <c r="J270" i="7"/>
  <c r="I270" i="7"/>
  <c r="H269" i="7"/>
  <c r="H268" i="7" s="1"/>
  <c r="H267" i="7" s="1"/>
  <c r="G269" i="7"/>
  <c r="G268" i="7" s="1"/>
  <c r="G267" i="7" s="1"/>
  <c r="G266" i="7" s="1"/>
  <c r="G265" i="7" s="1"/>
  <c r="F269" i="7"/>
  <c r="F268" i="7" s="1"/>
  <c r="E269" i="7"/>
  <c r="E268" i="7" s="1"/>
  <c r="J264" i="7"/>
  <c r="I264" i="7"/>
  <c r="H263" i="7"/>
  <c r="H262" i="7" s="1"/>
  <c r="G263" i="7"/>
  <c r="G262" i="7" s="1"/>
  <c r="G261" i="7" s="1"/>
  <c r="G260" i="7" s="1"/>
  <c r="F263" i="7"/>
  <c r="F262" i="7" s="1"/>
  <c r="F261" i="7" s="1"/>
  <c r="F260" i="7" s="1"/>
  <c r="E263" i="7"/>
  <c r="E262" i="7" s="1"/>
  <c r="E261" i="7" s="1"/>
  <c r="E260" i="7" s="1"/>
  <c r="J259" i="7"/>
  <c r="H258" i="7"/>
  <c r="G258" i="7"/>
  <c r="G257" i="7" s="1"/>
  <c r="F258" i="7"/>
  <c r="F257" i="7" s="1"/>
  <c r="E258" i="7"/>
  <c r="E257" i="7" s="1"/>
  <c r="J256" i="7"/>
  <c r="H255" i="7"/>
  <c r="H254" i="7" s="1"/>
  <c r="G255" i="7"/>
  <c r="G254" i="7" s="1"/>
  <c r="F255" i="7"/>
  <c r="F254" i="7" s="1"/>
  <c r="E255" i="7"/>
  <c r="E254" i="7" s="1"/>
  <c r="J252" i="7"/>
  <c r="H251" i="7"/>
  <c r="I251" i="7" s="1"/>
  <c r="G251" i="7"/>
  <c r="G250" i="7" s="1"/>
  <c r="F251" i="7"/>
  <c r="F250" i="7" s="1"/>
  <c r="E251" i="7"/>
  <c r="E250" i="7" s="1"/>
  <c r="J249" i="7"/>
  <c r="I249" i="7"/>
  <c r="J248" i="7"/>
  <c r="I248" i="7"/>
  <c r="J247" i="7"/>
  <c r="I247" i="7"/>
  <c r="J246" i="7"/>
  <c r="I246" i="7"/>
  <c r="H245" i="7"/>
  <c r="G245" i="7"/>
  <c r="F245" i="7"/>
  <c r="E245" i="7"/>
  <c r="J244" i="7"/>
  <c r="I244" i="7"/>
  <c r="J243" i="7"/>
  <c r="I243" i="7"/>
  <c r="J242" i="7"/>
  <c r="I242" i="7"/>
  <c r="J241" i="7"/>
  <c r="I241" i="7"/>
  <c r="J240" i="7"/>
  <c r="I240" i="7"/>
  <c r="J239" i="7"/>
  <c r="I239" i="7"/>
  <c r="J238" i="7"/>
  <c r="I238" i="7"/>
  <c r="J237" i="7"/>
  <c r="I237" i="7"/>
  <c r="H236" i="7"/>
  <c r="G236" i="7"/>
  <c r="F236" i="7"/>
  <c r="E236" i="7"/>
  <c r="J235" i="7"/>
  <c r="I235" i="7"/>
  <c r="J234" i="7"/>
  <c r="I234" i="7"/>
  <c r="J233" i="7"/>
  <c r="I233" i="7"/>
  <c r="J232" i="7"/>
  <c r="I232" i="7"/>
  <c r="F231" i="7"/>
  <c r="E231" i="7"/>
  <c r="J230" i="7"/>
  <c r="I230" i="7"/>
  <c r="J223" i="7"/>
  <c r="I223" i="7"/>
  <c r="E222" i="7"/>
  <c r="J220" i="7"/>
  <c r="E220" i="7"/>
  <c r="J216" i="7"/>
  <c r="I216" i="7"/>
  <c r="F213" i="7"/>
  <c r="E214" i="7"/>
  <c r="J212" i="7"/>
  <c r="I212" i="7"/>
  <c r="J211" i="7"/>
  <c r="I211" i="7"/>
  <c r="J210" i="7"/>
  <c r="I210" i="7"/>
  <c r="J209" i="7"/>
  <c r="I209" i="7"/>
  <c r="J208" i="7"/>
  <c r="I208" i="7"/>
  <c r="H207" i="7"/>
  <c r="G207" i="7"/>
  <c r="F207" i="7"/>
  <c r="J206" i="7"/>
  <c r="I206" i="7"/>
  <c r="J205" i="7"/>
  <c r="I205" i="7"/>
  <c r="J204" i="7"/>
  <c r="I204" i="7"/>
  <c r="J203" i="7"/>
  <c r="I203" i="7"/>
  <c r="J202" i="7"/>
  <c r="I202" i="7"/>
  <c r="J201" i="7"/>
  <c r="I201" i="7"/>
  <c r="H200" i="7"/>
  <c r="G200" i="7"/>
  <c r="F200" i="7"/>
  <c r="E200" i="7"/>
  <c r="J199" i="7"/>
  <c r="I199" i="7"/>
  <c r="J197" i="7"/>
  <c r="I197" i="7"/>
  <c r="J196" i="7"/>
  <c r="I196" i="7"/>
  <c r="J195" i="7"/>
  <c r="I195" i="7"/>
  <c r="J194" i="7"/>
  <c r="I194" i="7"/>
  <c r="E193" i="7"/>
  <c r="J192" i="7"/>
  <c r="I192" i="7"/>
  <c r="J191" i="7"/>
  <c r="I191" i="7"/>
  <c r="J190" i="7"/>
  <c r="I190" i="7"/>
  <c r="H189" i="7"/>
  <c r="G189" i="7"/>
  <c r="F189" i="7"/>
  <c r="E189" i="7"/>
  <c r="J160" i="7"/>
  <c r="I160" i="7"/>
  <c r="J159" i="7"/>
  <c r="E158" i="7"/>
  <c r="E157" i="7" s="1"/>
  <c r="G157" i="7"/>
  <c r="G156" i="7" s="1"/>
  <c r="I152" i="7"/>
  <c r="E151" i="7"/>
  <c r="I151" i="7" s="1"/>
  <c r="J149" i="7"/>
  <c r="I149" i="7"/>
  <c r="E148" i="7"/>
  <c r="J147" i="7"/>
  <c r="I147" i="7"/>
  <c r="F146" i="7"/>
  <c r="E146" i="7"/>
  <c r="J145" i="7"/>
  <c r="I145" i="7"/>
  <c r="J144" i="7"/>
  <c r="I144" i="7"/>
  <c r="J142" i="7"/>
  <c r="I142" i="7"/>
  <c r="J141" i="7"/>
  <c r="I141" i="7"/>
  <c r="G140" i="7"/>
  <c r="G139" i="7" s="1"/>
  <c r="G138" i="7" s="1"/>
  <c r="G137" i="7" s="1"/>
  <c r="G136" i="7" s="1"/>
  <c r="G135" i="7" s="1"/>
  <c r="G134" i="7" s="1"/>
  <c r="G133" i="7" s="1"/>
  <c r="G132" i="7" s="1"/>
  <c r="E140" i="7"/>
  <c r="J139" i="7"/>
  <c r="I139" i="7"/>
  <c r="J138" i="7"/>
  <c r="I138" i="7"/>
  <c r="H137" i="7"/>
  <c r="F137" i="7"/>
  <c r="E137" i="7"/>
  <c r="J136" i="7"/>
  <c r="I136" i="7"/>
  <c r="J135" i="7"/>
  <c r="I135" i="7"/>
  <c r="J134" i="7"/>
  <c r="I134" i="7"/>
  <c r="I133" i="7"/>
  <c r="J133" i="7"/>
  <c r="E132" i="7"/>
  <c r="J128" i="7"/>
  <c r="I128" i="7"/>
  <c r="H127" i="7"/>
  <c r="G127" i="7"/>
  <c r="G126" i="7" s="1"/>
  <c r="G125" i="7" s="1"/>
  <c r="G124" i="7" s="1"/>
  <c r="G123" i="7" s="1"/>
  <c r="F127" i="7"/>
  <c r="E127" i="7"/>
  <c r="J126" i="7"/>
  <c r="I126" i="7"/>
  <c r="H125" i="7"/>
  <c r="F125" i="7"/>
  <c r="E125" i="7"/>
  <c r="J120" i="7"/>
  <c r="I120" i="7"/>
  <c r="J119" i="7"/>
  <c r="I119" i="7"/>
  <c r="E118" i="7"/>
  <c r="J116" i="7"/>
  <c r="I116" i="7"/>
  <c r="E115" i="7"/>
  <c r="J110" i="7"/>
  <c r="I110" i="7"/>
  <c r="J102" i="7"/>
  <c r="I102" i="7"/>
  <c r="H101" i="7"/>
  <c r="H100" i="7" s="1"/>
  <c r="G101" i="7"/>
  <c r="G100" i="7" s="1"/>
  <c r="G99" i="7" s="1"/>
  <c r="G98" i="7" s="1"/>
  <c r="G97" i="7" s="1"/>
  <c r="F101" i="7"/>
  <c r="F100" i="7" s="1"/>
  <c r="F99" i="7" s="1"/>
  <c r="F98" i="7" s="1"/>
  <c r="F97" i="7" s="1"/>
  <c r="E101" i="7"/>
  <c r="E100" i="7" s="1"/>
  <c r="E99" i="7" s="1"/>
  <c r="E98" i="7" s="1"/>
  <c r="E97" i="7" s="1"/>
  <c r="J96" i="7"/>
  <c r="H95" i="7"/>
  <c r="G95" i="7"/>
  <c r="F95" i="7"/>
  <c r="E95" i="7"/>
  <c r="J94" i="7"/>
  <c r="I94" i="7"/>
  <c r="H93" i="7"/>
  <c r="G93" i="7"/>
  <c r="F93" i="7"/>
  <c r="E93" i="7"/>
  <c r="J90" i="7"/>
  <c r="I90" i="7"/>
  <c r="J89" i="7"/>
  <c r="I89" i="7"/>
  <c r="H88" i="7"/>
  <c r="H87" i="7" s="1"/>
  <c r="G88" i="7"/>
  <c r="G87" i="7" s="1"/>
  <c r="F88" i="7"/>
  <c r="F87" i="7" s="1"/>
  <c r="J86" i="7"/>
  <c r="I86" i="7"/>
  <c r="J85" i="7"/>
  <c r="I85" i="7"/>
  <c r="J80" i="7"/>
  <c r="I80" i="7"/>
  <c r="H79" i="7"/>
  <c r="J79" i="7" s="1"/>
  <c r="J78" i="7"/>
  <c r="I78" i="7"/>
  <c r="J77" i="7"/>
  <c r="I77" i="7"/>
  <c r="J76" i="7"/>
  <c r="I76" i="7"/>
  <c r="J75" i="7"/>
  <c r="I75" i="7"/>
  <c r="J74" i="7"/>
  <c r="I74" i="7"/>
  <c r="J73" i="7"/>
  <c r="I73" i="7"/>
  <c r="J72" i="7"/>
  <c r="I72" i="7"/>
  <c r="J71" i="7"/>
  <c r="I71" i="7"/>
  <c r="J70" i="7"/>
  <c r="I70" i="7"/>
  <c r="H69" i="7"/>
  <c r="G69" i="7"/>
  <c r="G66" i="7" s="1"/>
  <c r="F69" i="7"/>
  <c r="J68" i="7"/>
  <c r="I68" i="7"/>
  <c r="J67" i="7"/>
  <c r="I67" i="7"/>
  <c r="H66" i="7"/>
  <c r="J65" i="7"/>
  <c r="I65" i="7"/>
  <c r="J64" i="7"/>
  <c r="I64" i="7"/>
  <c r="J63" i="7"/>
  <c r="I63" i="7"/>
  <c r="J62" i="7"/>
  <c r="I62" i="7"/>
  <c r="H61" i="7"/>
  <c r="G61" i="7"/>
  <c r="F61" i="7"/>
  <c r="E61" i="7"/>
  <c r="J59" i="7"/>
  <c r="I59" i="7"/>
  <c r="J58" i="7"/>
  <c r="I58" i="7"/>
  <c r="H57" i="7"/>
  <c r="G57" i="7"/>
  <c r="F57" i="7"/>
  <c r="J56" i="7"/>
  <c r="I56" i="7"/>
  <c r="H55" i="7"/>
  <c r="G55" i="7"/>
  <c r="F55" i="7"/>
  <c r="E55" i="7"/>
  <c r="J54" i="7"/>
  <c r="I54" i="7"/>
  <c r="J53" i="7"/>
  <c r="I53" i="7"/>
  <c r="J52" i="7"/>
  <c r="I52" i="7"/>
  <c r="E51" i="7"/>
  <c r="J47" i="7"/>
  <c r="I47" i="7"/>
  <c r="J46" i="7"/>
  <c r="I46" i="7"/>
  <c r="H45" i="7"/>
  <c r="H44" i="7" s="1"/>
  <c r="G45" i="7"/>
  <c r="G44" i="7" s="1"/>
  <c r="F45" i="7"/>
  <c r="F44" i="7" s="1"/>
  <c r="E45" i="7"/>
  <c r="E44" i="7" s="1"/>
  <c r="J43" i="7"/>
  <c r="I43" i="7"/>
  <c r="J42" i="7"/>
  <c r="I42" i="7"/>
  <c r="J41" i="7"/>
  <c r="I41" i="7"/>
  <c r="J40" i="7"/>
  <c r="I40" i="7"/>
  <c r="J39" i="7"/>
  <c r="I39" i="7"/>
  <c r="J38" i="7"/>
  <c r="I38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6" i="7"/>
  <c r="I26" i="7"/>
  <c r="J25" i="7"/>
  <c r="I25" i="7"/>
  <c r="J24" i="7"/>
  <c r="I24" i="7"/>
  <c r="J23" i="7"/>
  <c r="I23" i="7"/>
  <c r="J22" i="7"/>
  <c r="I22" i="7"/>
  <c r="J21" i="7"/>
  <c r="I21" i="7"/>
  <c r="J19" i="7"/>
  <c r="I19" i="7"/>
  <c r="J18" i="7"/>
  <c r="I18" i="7"/>
  <c r="J17" i="7"/>
  <c r="I17" i="7"/>
  <c r="J16" i="7"/>
  <c r="I16" i="7"/>
  <c r="H15" i="7"/>
  <c r="G15" i="7"/>
  <c r="F15" i="7"/>
  <c r="E15" i="7"/>
  <c r="G16" i="9"/>
  <c r="F16" i="9"/>
  <c r="E15" i="9"/>
  <c r="C15" i="9"/>
  <c r="B15" i="9"/>
  <c r="G14" i="9"/>
  <c r="F14" i="9"/>
  <c r="E13" i="9"/>
  <c r="C13" i="9"/>
  <c r="B13" i="9"/>
  <c r="D12" i="9"/>
  <c r="G15" i="5"/>
  <c r="F15" i="5"/>
  <c r="G14" i="5"/>
  <c r="F14" i="5"/>
  <c r="G50" i="8"/>
  <c r="F50" i="8"/>
  <c r="C49" i="8"/>
  <c r="B49" i="8"/>
  <c r="G48" i="8"/>
  <c r="F48" i="8"/>
  <c r="E47" i="8"/>
  <c r="D47" i="8"/>
  <c r="D45" i="8" s="1"/>
  <c r="D44" i="8" s="1"/>
  <c r="D43" i="8" s="1"/>
  <c r="D41" i="8" s="1"/>
  <c r="D40" i="8" s="1"/>
  <c r="D39" i="8" s="1"/>
  <c r="D38" i="8" s="1"/>
  <c r="D37" i="8" s="1"/>
  <c r="D36" i="8" s="1"/>
  <c r="D35" i="8" s="1"/>
  <c r="C47" i="8"/>
  <c r="B47" i="8"/>
  <c r="G46" i="8"/>
  <c r="F46" i="8"/>
  <c r="G45" i="8"/>
  <c r="F45" i="8"/>
  <c r="G44" i="8"/>
  <c r="F44" i="8"/>
  <c r="G43" i="8"/>
  <c r="F43" i="8"/>
  <c r="G41" i="8"/>
  <c r="F41" i="8"/>
  <c r="G40" i="8"/>
  <c r="F40" i="8"/>
  <c r="E39" i="8"/>
  <c r="C39" i="8"/>
  <c r="B39" i="8"/>
  <c r="G38" i="8"/>
  <c r="F38" i="8"/>
  <c r="E37" i="8"/>
  <c r="C37" i="8"/>
  <c r="B37" i="8"/>
  <c r="G36" i="8"/>
  <c r="F36" i="8"/>
  <c r="E35" i="8"/>
  <c r="C35" i="8"/>
  <c r="B35" i="8"/>
  <c r="G27" i="8"/>
  <c r="F27" i="8"/>
  <c r="C26" i="8"/>
  <c r="B26" i="8"/>
  <c r="G25" i="8"/>
  <c r="F25" i="8"/>
  <c r="D24" i="8"/>
  <c r="D22" i="8" s="1"/>
  <c r="D21" i="8" s="1"/>
  <c r="D20" i="8" s="1"/>
  <c r="C24" i="8"/>
  <c r="B24" i="8"/>
  <c r="G23" i="8"/>
  <c r="F23" i="8"/>
  <c r="G22" i="8"/>
  <c r="F22" i="8"/>
  <c r="G21" i="8"/>
  <c r="F21" i="8"/>
  <c r="B19" i="8"/>
  <c r="G18" i="8"/>
  <c r="F18" i="8"/>
  <c r="G17" i="8"/>
  <c r="F17" i="8"/>
  <c r="D17" i="8"/>
  <c r="C16" i="8"/>
  <c r="B16" i="8"/>
  <c r="G15" i="8"/>
  <c r="F15" i="8"/>
  <c r="D15" i="8"/>
  <c r="E14" i="8"/>
  <c r="C14" i="8"/>
  <c r="B14" i="8"/>
  <c r="G13" i="8"/>
  <c r="F13" i="8"/>
  <c r="D13" i="8"/>
  <c r="E12" i="8"/>
  <c r="C12" i="8"/>
  <c r="B12" i="8"/>
  <c r="K124" i="3"/>
  <c r="J124" i="3"/>
  <c r="K123" i="3"/>
  <c r="F123" i="3"/>
  <c r="J123" i="3" s="1"/>
  <c r="K122" i="3"/>
  <c r="J122" i="3"/>
  <c r="F121" i="3"/>
  <c r="K119" i="3"/>
  <c r="J119" i="3"/>
  <c r="I118" i="3"/>
  <c r="K118" i="3" s="1"/>
  <c r="K117" i="3"/>
  <c r="J117" i="3"/>
  <c r="K116" i="3"/>
  <c r="J116" i="3"/>
  <c r="K115" i="3"/>
  <c r="J115" i="3"/>
  <c r="K114" i="3"/>
  <c r="J114" i="3"/>
  <c r="K113" i="3"/>
  <c r="J113" i="3"/>
  <c r="K112" i="3"/>
  <c r="J112" i="3"/>
  <c r="F111" i="3"/>
  <c r="K108" i="3"/>
  <c r="J108" i="3"/>
  <c r="K107" i="3"/>
  <c r="J107" i="3"/>
  <c r="I106" i="3"/>
  <c r="H106" i="3"/>
  <c r="H105" i="3" s="1"/>
  <c r="G106" i="3"/>
  <c r="G105" i="3" s="1"/>
  <c r="F106" i="3"/>
  <c r="F105" i="3" s="1"/>
  <c r="K104" i="3"/>
  <c r="I103" i="3"/>
  <c r="H103" i="3"/>
  <c r="H102" i="3" s="1"/>
  <c r="G103" i="3"/>
  <c r="K97" i="3"/>
  <c r="J97" i="3"/>
  <c r="K96" i="3"/>
  <c r="J96" i="3"/>
  <c r="K95" i="3"/>
  <c r="J95" i="3"/>
  <c r="F94" i="3"/>
  <c r="F93" i="3" s="1"/>
  <c r="K92" i="3"/>
  <c r="J92" i="3"/>
  <c r="K91" i="3"/>
  <c r="J91" i="3"/>
  <c r="K90" i="3"/>
  <c r="J90" i="3"/>
  <c r="K89" i="3"/>
  <c r="J89" i="3"/>
  <c r="K88" i="3"/>
  <c r="J88" i="3"/>
  <c r="K87" i="3"/>
  <c r="J87" i="3"/>
  <c r="K86" i="3"/>
  <c r="J86" i="3"/>
  <c r="I85" i="3"/>
  <c r="G85" i="3"/>
  <c r="F85" i="3"/>
  <c r="K84" i="3"/>
  <c r="J84" i="3"/>
  <c r="G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I73" i="3"/>
  <c r="G73" i="3"/>
  <c r="F73" i="3"/>
  <c r="K72" i="3"/>
  <c r="J72" i="3"/>
  <c r="K71" i="3"/>
  <c r="J71" i="3"/>
  <c r="K70" i="3"/>
  <c r="J70" i="3"/>
  <c r="K69" i="3"/>
  <c r="J69" i="3"/>
  <c r="K68" i="3"/>
  <c r="J68" i="3"/>
  <c r="K67" i="3"/>
  <c r="J67" i="3"/>
  <c r="K65" i="3"/>
  <c r="J65" i="3"/>
  <c r="K64" i="3"/>
  <c r="J64" i="3"/>
  <c r="K63" i="3"/>
  <c r="J63" i="3"/>
  <c r="K62" i="3"/>
  <c r="J62" i="3"/>
  <c r="I61" i="3"/>
  <c r="G61" i="3"/>
  <c r="F61" i="3"/>
  <c r="K59" i="3"/>
  <c r="J59" i="3"/>
  <c r="K58" i="3"/>
  <c r="J58" i="3"/>
  <c r="K57" i="3"/>
  <c r="I56" i="3"/>
  <c r="F56" i="3"/>
  <c r="K55" i="3"/>
  <c r="J55" i="3"/>
  <c r="I54" i="3"/>
  <c r="H54" i="3"/>
  <c r="G54" i="3"/>
  <c r="K53" i="3"/>
  <c r="J53" i="3"/>
  <c r="K52" i="3"/>
  <c r="J52" i="3"/>
  <c r="K51" i="3"/>
  <c r="J51" i="3"/>
  <c r="I50" i="3"/>
  <c r="H50" i="3"/>
  <c r="G50" i="3"/>
  <c r="F50" i="3"/>
  <c r="K44" i="3"/>
  <c r="J44" i="3"/>
  <c r="K43" i="3"/>
  <c r="J43" i="3"/>
  <c r="K42" i="3"/>
  <c r="J42" i="3"/>
  <c r="K41" i="3"/>
  <c r="J41" i="3"/>
  <c r="F40" i="3"/>
  <c r="K37" i="3"/>
  <c r="J37" i="3"/>
  <c r="K36" i="3"/>
  <c r="J36" i="3"/>
  <c r="I35" i="3"/>
  <c r="I34" i="3" s="1"/>
  <c r="G35" i="3"/>
  <c r="F35" i="3"/>
  <c r="F34" i="3" s="1"/>
  <c r="H34" i="3"/>
  <c r="K33" i="3"/>
  <c r="J33" i="3"/>
  <c r="K32" i="3"/>
  <c r="J32" i="3"/>
  <c r="I31" i="3"/>
  <c r="F31" i="3"/>
  <c r="K30" i="3"/>
  <c r="J30" i="3"/>
  <c r="I29" i="3"/>
  <c r="F29" i="3"/>
  <c r="H28" i="3"/>
  <c r="K27" i="3"/>
  <c r="J27" i="3"/>
  <c r="I26" i="3"/>
  <c r="I25" i="3" s="1"/>
  <c r="G26" i="3"/>
  <c r="G25" i="3" s="1"/>
  <c r="F26" i="3"/>
  <c r="F25" i="3" s="1"/>
  <c r="K24" i="3"/>
  <c r="J24" i="3"/>
  <c r="K23" i="3"/>
  <c r="J23" i="3"/>
  <c r="I22" i="3"/>
  <c r="I21" i="3" s="1"/>
  <c r="G22" i="3"/>
  <c r="G21" i="3" s="1"/>
  <c r="F22" i="3"/>
  <c r="K20" i="3"/>
  <c r="I19" i="3"/>
  <c r="F19" i="3"/>
  <c r="K18" i="3"/>
  <c r="J18" i="3"/>
  <c r="K17" i="3"/>
  <c r="J17" i="3"/>
  <c r="I16" i="3"/>
  <c r="K15" i="3"/>
  <c r="J15" i="3"/>
  <c r="I14" i="3"/>
  <c r="K14" i="3" s="1"/>
  <c r="H14" i="3"/>
  <c r="H13" i="3" s="1"/>
  <c r="F14" i="3"/>
  <c r="I23" i="10"/>
  <c r="J23" i="10" s="1"/>
  <c r="H23" i="10"/>
  <c r="K23" i="10" s="1"/>
  <c r="G23" i="10"/>
  <c r="F23" i="10"/>
  <c r="K22" i="10"/>
  <c r="J22" i="10"/>
  <c r="K21" i="10"/>
  <c r="J21" i="10"/>
  <c r="K14" i="10"/>
  <c r="J14" i="10"/>
  <c r="K13" i="10"/>
  <c r="J13" i="10"/>
  <c r="I12" i="10"/>
  <c r="H12" i="10"/>
  <c r="G12" i="10"/>
  <c r="F12" i="10"/>
  <c r="K11" i="10"/>
  <c r="J11" i="10"/>
  <c r="K10" i="10"/>
  <c r="J10" i="10"/>
  <c r="I9" i="10"/>
  <c r="H9" i="10"/>
  <c r="G9" i="10"/>
  <c r="F9" i="10"/>
  <c r="H227" i="7" l="1"/>
  <c r="J228" i="7"/>
  <c r="I254" i="7"/>
  <c r="I258" i="7"/>
  <c r="I263" i="7"/>
  <c r="I262" i="7"/>
  <c r="J109" i="7"/>
  <c r="I109" i="7"/>
  <c r="I255" i="7"/>
  <c r="H163" i="7"/>
  <c r="G122" i="7"/>
  <c r="G121" i="7" s="1"/>
  <c r="E267" i="7"/>
  <c r="E266" i="7" s="1"/>
  <c r="E265" i="7" s="1"/>
  <c r="F156" i="7"/>
  <c r="I95" i="7"/>
  <c r="E11" i="8"/>
  <c r="C11" i="8"/>
  <c r="F106" i="7"/>
  <c r="F105" i="7" s="1"/>
  <c r="F104" i="7" s="1"/>
  <c r="F103" i="7" s="1"/>
  <c r="G106" i="7"/>
  <c r="G105" i="7" s="1"/>
  <c r="G104" i="7" s="1"/>
  <c r="G103" i="7" s="1"/>
  <c r="H106" i="7"/>
  <c r="H105" i="7" s="1"/>
  <c r="H104" i="7" s="1"/>
  <c r="H103" i="7" s="1"/>
  <c r="E106" i="7"/>
  <c r="E105" i="7" s="1"/>
  <c r="I178" i="7"/>
  <c r="J164" i="7"/>
  <c r="F163" i="7"/>
  <c r="F162" i="7" s="1"/>
  <c r="F161" i="7" s="1"/>
  <c r="J25" i="10"/>
  <c r="J100" i="3"/>
  <c r="J99" i="3"/>
  <c r="K103" i="3"/>
  <c r="G13" i="3"/>
  <c r="H12" i="3"/>
  <c r="H11" i="3" s="1"/>
  <c r="I102" i="3"/>
  <c r="K102" i="3" s="1"/>
  <c r="I110" i="3"/>
  <c r="I109" i="3" s="1"/>
  <c r="K54" i="3"/>
  <c r="G109" i="3"/>
  <c r="H49" i="3"/>
  <c r="H47" i="3" s="1"/>
  <c r="K19" i="3"/>
  <c r="K120" i="3"/>
  <c r="I38" i="3"/>
  <c r="K38" i="3" s="1"/>
  <c r="F37" i="8"/>
  <c r="G20" i="8"/>
  <c r="E163" i="7"/>
  <c r="E162" i="7" s="1"/>
  <c r="E161" i="7" s="1"/>
  <c r="G26" i="8"/>
  <c r="F24" i="8"/>
  <c r="K121" i="3"/>
  <c r="K111" i="3"/>
  <c r="J106" i="3"/>
  <c r="K35" i="3"/>
  <c r="J178" i="7"/>
  <c r="J169" i="7"/>
  <c r="I164" i="7"/>
  <c r="F183" i="7"/>
  <c r="J183" i="7" s="1"/>
  <c r="I169" i="7"/>
  <c r="I172" i="7"/>
  <c r="I180" i="7"/>
  <c r="H131" i="7"/>
  <c r="H130" i="7" s="1"/>
  <c r="J148" i="7"/>
  <c r="I148" i="7"/>
  <c r="E34" i="8"/>
  <c r="J222" i="7"/>
  <c r="G226" i="7"/>
  <c r="G225" i="7" s="1"/>
  <c r="G224" i="7" s="1"/>
  <c r="E124" i="7"/>
  <c r="E123" i="7" s="1"/>
  <c r="E122" i="7" s="1"/>
  <c r="G92" i="7"/>
  <c r="G91" i="7" s="1"/>
  <c r="G152" i="7"/>
  <c r="G151" i="7" s="1"/>
  <c r="G149" i="7" s="1"/>
  <c r="G148" i="7" s="1"/>
  <c r="G131" i="7" s="1"/>
  <c r="J140" i="7"/>
  <c r="F226" i="7"/>
  <c r="F225" i="7" s="1"/>
  <c r="F224" i="7" s="1"/>
  <c r="J158" i="7"/>
  <c r="J152" i="7"/>
  <c r="J251" i="7"/>
  <c r="H219" i="7"/>
  <c r="H124" i="7"/>
  <c r="I20" i="7"/>
  <c r="E50" i="7"/>
  <c r="E253" i="7"/>
  <c r="J254" i="7"/>
  <c r="J258" i="7"/>
  <c r="G114" i="7"/>
  <c r="G113" i="7" s="1"/>
  <c r="G112" i="7" s="1"/>
  <c r="G219" i="7"/>
  <c r="G218" i="7" s="1"/>
  <c r="G217" i="7" s="1"/>
  <c r="J189" i="7"/>
  <c r="F60" i="7"/>
  <c r="J127" i="7"/>
  <c r="J231" i="7"/>
  <c r="G188" i="7"/>
  <c r="G187" i="7" s="1"/>
  <c r="G186" i="7" s="1"/>
  <c r="J200" i="7"/>
  <c r="G13" i="9"/>
  <c r="C12" i="9"/>
  <c r="G47" i="8"/>
  <c r="G42" i="8"/>
  <c r="G35" i="8"/>
  <c r="G14" i="8"/>
  <c r="G34" i="3"/>
  <c r="K34" i="3" s="1"/>
  <c r="F39" i="8"/>
  <c r="F16" i="8"/>
  <c r="F49" i="8"/>
  <c r="G49" i="8"/>
  <c r="K93" i="3"/>
  <c r="J54" i="3"/>
  <c r="J22" i="3"/>
  <c r="J245" i="7"/>
  <c r="J268" i="7"/>
  <c r="H221" i="7"/>
  <c r="J221" i="7" s="1"/>
  <c r="J207" i="7"/>
  <c r="J193" i="7"/>
  <c r="I193" i="7"/>
  <c r="E188" i="7"/>
  <c r="I158" i="7"/>
  <c r="I137" i="7"/>
  <c r="F124" i="7"/>
  <c r="H114" i="7"/>
  <c r="H113" i="7" s="1"/>
  <c r="I118" i="7"/>
  <c r="F114" i="7"/>
  <c r="F113" i="7" s="1"/>
  <c r="F112" i="7" s="1"/>
  <c r="J118" i="7"/>
  <c r="J95" i="7"/>
  <c r="I87" i="7"/>
  <c r="J69" i="7"/>
  <c r="J37" i="7"/>
  <c r="J27" i="7"/>
  <c r="F14" i="7"/>
  <c r="F13" i="7" s="1"/>
  <c r="F12" i="7" s="1"/>
  <c r="G14" i="7"/>
  <c r="G13" i="7" s="1"/>
  <c r="G12" i="7" s="1"/>
  <c r="H99" i="7"/>
  <c r="J99" i="7" s="1"/>
  <c r="J100" i="7"/>
  <c r="H60" i="7"/>
  <c r="G50" i="7"/>
  <c r="I81" i="7"/>
  <c r="J44" i="7"/>
  <c r="G60" i="7"/>
  <c r="J101" i="7"/>
  <c r="E131" i="7"/>
  <c r="E130" i="7" s="1"/>
  <c r="F50" i="7"/>
  <c r="J132" i="7"/>
  <c r="I245" i="7"/>
  <c r="H250" i="7"/>
  <c r="J263" i="7"/>
  <c r="E92" i="7"/>
  <c r="E91" i="7" s="1"/>
  <c r="H188" i="7"/>
  <c r="H187" i="7" s="1"/>
  <c r="H186" i="7" s="1"/>
  <c r="G253" i="7"/>
  <c r="I69" i="7"/>
  <c r="H157" i="7"/>
  <c r="H156" i="7" s="1"/>
  <c r="I207" i="7"/>
  <c r="I231" i="7"/>
  <c r="F188" i="7"/>
  <c r="F187" i="7" s="1"/>
  <c r="F186" i="7" s="1"/>
  <c r="F185" i="7" s="1"/>
  <c r="E114" i="7"/>
  <c r="E113" i="7" s="1"/>
  <c r="E112" i="7" s="1"/>
  <c r="F267" i="7"/>
  <c r="F266" i="7" s="1"/>
  <c r="F265" i="7" s="1"/>
  <c r="J87" i="7"/>
  <c r="J115" i="7"/>
  <c r="I127" i="7"/>
  <c r="I189" i="7"/>
  <c r="E227" i="7"/>
  <c r="H257" i="7"/>
  <c r="I140" i="7"/>
  <c r="I200" i="7"/>
  <c r="F253" i="7"/>
  <c r="I44" i="7"/>
  <c r="I146" i="7"/>
  <c r="J81" i="7"/>
  <c r="J146" i="7"/>
  <c r="J269" i="7"/>
  <c r="J20" i="7"/>
  <c r="H14" i="7"/>
  <c r="E14" i="7"/>
  <c r="E13" i="7" s="1"/>
  <c r="E12" i="7" s="1"/>
  <c r="F15" i="9"/>
  <c r="B12" i="9"/>
  <c r="F42" i="8"/>
  <c r="G39" i="8"/>
  <c r="G37" i="8"/>
  <c r="F35" i="8"/>
  <c r="G24" i="8"/>
  <c r="G16" i="8"/>
  <c r="F26" i="8"/>
  <c r="J118" i="3"/>
  <c r="I105" i="3"/>
  <c r="J85" i="3"/>
  <c r="K83" i="3"/>
  <c r="J83" i="3"/>
  <c r="K73" i="3"/>
  <c r="I60" i="3"/>
  <c r="J66" i="3"/>
  <c r="G60" i="3"/>
  <c r="J61" i="3"/>
  <c r="F49" i="3"/>
  <c r="I49" i="3"/>
  <c r="K50" i="3"/>
  <c r="J50" i="3"/>
  <c r="K40" i="3"/>
  <c r="G28" i="3"/>
  <c r="K31" i="3"/>
  <c r="F28" i="3"/>
  <c r="J29" i="3"/>
  <c r="J25" i="3"/>
  <c r="K25" i="3"/>
  <c r="J26" i="3"/>
  <c r="K16" i="3"/>
  <c r="F13" i="3"/>
  <c r="I15" i="10"/>
  <c r="G15" i="10"/>
  <c r="K9" i="10"/>
  <c r="F15" i="10"/>
  <c r="K21" i="3"/>
  <c r="I28" i="3"/>
  <c r="K66" i="3"/>
  <c r="F11" i="5"/>
  <c r="G11" i="5"/>
  <c r="J45" i="7"/>
  <c r="H266" i="7"/>
  <c r="J14" i="3"/>
  <c r="J93" i="3"/>
  <c r="G12" i="8"/>
  <c r="F12" i="8"/>
  <c r="G12" i="5"/>
  <c r="F12" i="5"/>
  <c r="J137" i="7"/>
  <c r="H261" i="7"/>
  <c r="I261" i="7" s="1"/>
  <c r="J262" i="7"/>
  <c r="J121" i="3"/>
  <c r="F120" i="3"/>
  <c r="J120" i="3" s="1"/>
  <c r="E12" i="9"/>
  <c r="J73" i="3"/>
  <c r="J94" i="3"/>
  <c r="K106" i="3"/>
  <c r="J111" i="3"/>
  <c r="F110" i="3"/>
  <c r="I15" i="7"/>
  <c r="J15" i="7"/>
  <c r="J61" i="7"/>
  <c r="I61" i="7"/>
  <c r="E219" i="7"/>
  <c r="E218" i="7" s="1"/>
  <c r="E217" i="7" s="1"/>
  <c r="I220" i="7"/>
  <c r="J55" i="7"/>
  <c r="I55" i="7"/>
  <c r="G15" i="9"/>
  <c r="J88" i="7"/>
  <c r="G49" i="3"/>
  <c r="F47" i="8"/>
  <c r="J51" i="7"/>
  <c r="I51" i="7"/>
  <c r="K29" i="3"/>
  <c r="K85" i="3"/>
  <c r="J57" i="7"/>
  <c r="J31" i="3"/>
  <c r="J56" i="3"/>
  <c r="K56" i="3"/>
  <c r="F21" i="3"/>
  <c r="F13" i="5"/>
  <c r="G13" i="5"/>
  <c r="J107" i="7"/>
  <c r="I107" i="7"/>
  <c r="J213" i="7"/>
  <c r="J93" i="7"/>
  <c r="I93" i="7"/>
  <c r="H92" i="7"/>
  <c r="E156" i="7"/>
  <c r="E213" i="7"/>
  <c r="I213" i="7" s="1"/>
  <c r="I214" i="7"/>
  <c r="J34" i="3"/>
  <c r="J66" i="7"/>
  <c r="I66" i="7"/>
  <c r="J12" i="10"/>
  <c r="K12" i="10"/>
  <c r="J16" i="3"/>
  <c r="J236" i="7"/>
  <c r="I236" i="7"/>
  <c r="J125" i="7"/>
  <c r="F39" i="3"/>
  <c r="J39" i="3" s="1"/>
  <c r="J40" i="3"/>
  <c r="F38" i="3"/>
  <c r="H15" i="10"/>
  <c r="K25" i="10" s="1"/>
  <c r="I13" i="3"/>
  <c r="F60" i="3"/>
  <c r="J104" i="3"/>
  <c r="F103" i="3"/>
  <c r="H50" i="7"/>
  <c r="F92" i="7"/>
  <c r="F91" i="7" s="1"/>
  <c r="J255" i="7"/>
  <c r="J9" i="10"/>
  <c r="K22" i="3"/>
  <c r="J35" i="3"/>
  <c r="G39" i="3"/>
  <c r="K39" i="3" s="1"/>
  <c r="E60" i="7"/>
  <c r="I115" i="7"/>
  <c r="I222" i="7"/>
  <c r="I268" i="7"/>
  <c r="K26" i="3"/>
  <c r="K61" i="3"/>
  <c r="K94" i="3"/>
  <c r="I100" i="7"/>
  <c r="F20" i="8"/>
  <c r="I132" i="7"/>
  <c r="F14" i="8"/>
  <c r="I27" i="7"/>
  <c r="I37" i="7"/>
  <c r="I45" i="7"/>
  <c r="I57" i="7"/>
  <c r="I79" i="7"/>
  <c r="I88" i="7"/>
  <c r="I125" i="7"/>
  <c r="J214" i="7"/>
  <c r="I228" i="7"/>
  <c r="I269" i="7"/>
  <c r="F13" i="9"/>
  <c r="I101" i="7"/>
  <c r="J250" i="7" l="1"/>
  <c r="I250" i="7"/>
  <c r="H253" i="7"/>
  <c r="I253" i="7" s="1"/>
  <c r="I257" i="7"/>
  <c r="F123" i="7"/>
  <c r="F122" i="7" s="1"/>
  <c r="H123" i="7"/>
  <c r="H122" i="7" s="1"/>
  <c r="I267" i="7"/>
  <c r="J104" i="7"/>
  <c r="J103" i="7"/>
  <c r="J106" i="7"/>
  <c r="I106" i="7"/>
  <c r="E104" i="7"/>
  <c r="I105" i="7"/>
  <c r="J105" i="7"/>
  <c r="G48" i="3"/>
  <c r="G47" i="3" s="1"/>
  <c r="K105" i="3"/>
  <c r="I48" i="3"/>
  <c r="J38" i="3"/>
  <c r="J105" i="3"/>
  <c r="I163" i="7"/>
  <c r="H162" i="7"/>
  <c r="H161" i="7" s="1"/>
  <c r="J163" i="7"/>
  <c r="G49" i="7"/>
  <c r="G48" i="7" s="1"/>
  <c r="G11" i="7" s="1"/>
  <c r="G10" i="7" s="1"/>
  <c r="G130" i="7"/>
  <c r="G129" i="7" s="1"/>
  <c r="I131" i="7"/>
  <c r="F49" i="7"/>
  <c r="F48" i="7" s="1"/>
  <c r="F11" i="7" s="1"/>
  <c r="F10" i="7" s="1"/>
  <c r="J157" i="7"/>
  <c r="I156" i="7"/>
  <c r="H226" i="7"/>
  <c r="F151" i="7"/>
  <c r="J151" i="7" s="1"/>
  <c r="G185" i="7"/>
  <c r="G111" i="7" s="1"/>
  <c r="I124" i="7"/>
  <c r="I123" i="7" s="1"/>
  <c r="E49" i="7"/>
  <c r="E48" i="7" s="1"/>
  <c r="E11" i="7" s="1"/>
  <c r="J60" i="7"/>
  <c r="J124" i="7"/>
  <c r="E226" i="7"/>
  <c r="E225" i="7" s="1"/>
  <c r="E224" i="7" s="1"/>
  <c r="E187" i="7"/>
  <c r="E186" i="7" s="1"/>
  <c r="E185" i="7" s="1"/>
  <c r="E129" i="7"/>
  <c r="E121" i="7" s="1"/>
  <c r="J114" i="7"/>
  <c r="J14" i="7"/>
  <c r="G12" i="3"/>
  <c r="G11" i="3" s="1"/>
  <c r="K15" i="10"/>
  <c r="J15" i="10"/>
  <c r="J267" i="7"/>
  <c r="I221" i="7"/>
  <c r="J188" i="7"/>
  <c r="J187" i="7"/>
  <c r="I188" i="7"/>
  <c r="F131" i="7"/>
  <c r="F130" i="7" s="1"/>
  <c r="F129" i="7" s="1"/>
  <c r="I114" i="7"/>
  <c r="H98" i="7"/>
  <c r="J98" i="7" s="1"/>
  <c r="J257" i="7"/>
  <c r="I99" i="7"/>
  <c r="I157" i="7"/>
  <c r="H13" i="7"/>
  <c r="H12" i="7" s="1"/>
  <c r="I14" i="7"/>
  <c r="K110" i="3"/>
  <c r="K109" i="3"/>
  <c r="K60" i="3"/>
  <c r="J60" i="3"/>
  <c r="J49" i="3"/>
  <c r="F12" i="3"/>
  <c r="F11" i="3" s="1"/>
  <c r="K28" i="3"/>
  <c r="J28" i="3"/>
  <c r="J123" i="7"/>
  <c r="G34" i="8"/>
  <c r="F34" i="8"/>
  <c r="F109" i="3"/>
  <c r="J110" i="3"/>
  <c r="H112" i="7"/>
  <c r="J113" i="7"/>
  <c r="I113" i="7"/>
  <c r="J21" i="3"/>
  <c r="I130" i="7"/>
  <c r="J186" i="7"/>
  <c r="F102" i="3"/>
  <c r="J103" i="3"/>
  <c r="I60" i="7"/>
  <c r="F12" i="9"/>
  <c r="G12" i="9"/>
  <c r="H265" i="7"/>
  <c r="J266" i="7"/>
  <c r="I266" i="7"/>
  <c r="K13" i="3"/>
  <c r="J13" i="3"/>
  <c r="I12" i="3"/>
  <c r="H218" i="7"/>
  <c r="J219" i="7"/>
  <c r="I219" i="7"/>
  <c r="J92" i="7"/>
  <c r="I92" i="7"/>
  <c r="H91" i="7"/>
  <c r="J261" i="7"/>
  <c r="H260" i="7"/>
  <c r="I260" i="7" s="1"/>
  <c r="I50" i="7"/>
  <c r="J50" i="7"/>
  <c r="H49" i="7"/>
  <c r="G19" i="8"/>
  <c r="F19" i="8"/>
  <c r="K49" i="3"/>
  <c r="I122" i="7" l="1"/>
  <c r="J122" i="7"/>
  <c r="J253" i="7"/>
  <c r="G9" i="7"/>
  <c r="E103" i="7"/>
  <c r="I103" i="7" s="1"/>
  <c r="I104" i="7"/>
  <c r="G184" i="7"/>
  <c r="G183" i="7" s="1"/>
  <c r="G181" i="7" s="1"/>
  <c r="G180" i="7" s="1"/>
  <c r="G163" i="7" s="1"/>
  <c r="G162" i="7" s="1"/>
  <c r="G161" i="7" s="1"/>
  <c r="H129" i="7"/>
  <c r="F121" i="7"/>
  <c r="F111" i="7" s="1"/>
  <c r="F9" i="7" s="1"/>
  <c r="J162" i="7"/>
  <c r="I162" i="7"/>
  <c r="J227" i="7"/>
  <c r="I187" i="7"/>
  <c r="I98" i="7"/>
  <c r="I227" i="7"/>
  <c r="H97" i="7"/>
  <c r="I97" i="7" s="1"/>
  <c r="I186" i="7"/>
  <c r="E111" i="7"/>
  <c r="J156" i="7"/>
  <c r="J130" i="7"/>
  <c r="J131" i="7"/>
  <c r="I13" i="7"/>
  <c r="J13" i="7"/>
  <c r="I47" i="3"/>
  <c r="K47" i="3" s="1"/>
  <c r="J109" i="3"/>
  <c r="K48" i="3"/>
  <c r="J91" i="7"/>
  <c r="I91" i="7"/>
  <c r="J260" i="7"/>
  <c r="J102" i="3"/>
  <c r="I12" i="7"/>
  <c r="J12" i="7"/>
  <c r="J12" i="3"/>
  <c r="K12" i="3"/>
  <c r="I11" i="3"/>
  <c r="J265" i="7"/>
  <c r="I265" i="7"/>
  <c r="J112" i="7"/>
  <c r="I112" i="7"/>
  <c r="J226" i="7"/>
  <c r="I226" i="7"/>
  <c r="H225" i="7"/>
  <c r="G11" i="8"/>
  <c r="F11" i="8"/>
  <c r="J49" i="7"/>
  <c r="I49" i="7"/>
  <c r="H48" i="7"/>
  <c r="H11" i="7" s="1"/>
  <c r="J218" i="7"/>
  <c r="I218" i="7"/>
  <c r="H217" i="7"/>
  <c r="E10" i="7" l="1"/>
  <c r="E9" i="7" s="1"/>
  <c r="I129" i="7"/>
  <c r="J97" i="7"/>
  <c r="J129" i="7"/>
  <c r="I11" i="7"/>
  <c r="J11" i="7"/>
  <c r="H10" i="7"/>
  <c r="I48" i="7"/>
  <c r="J48" i="7"/>
  <c r="F47" i="3"/>
  <c r="J47" i="3" s="1"/>
  <c r="J48" i="3"/>
  <c r="J217" i="7"/>
  <c r="I217" i="7"/>
  <c r="H185" i="7"/>
  <c r="H121" i="7" s="1"/>
  <c r="J121" i="7" s="1"/>
  <c r="K11" i="3"/>
  <c r="J11" i="3"/>
  <c r="H224" i="7"/>
  <c r="I225" i="7"/>
  <c r="J225" i="7"/>
  <c r="H111" i="7" l="1"/>
  <c r="H9" i="7" s="1"/>
  <c r="I161" i="7"/>
  <c r="J161" i="7"/>
  <c r="I121" i="7"/>
  <c r="I185" i="7"/>
  <c r="J185" i="7"/>
  <c r="J224" i="7"/>
  <c r="I224" i="7"/>
  <c r="I10" i="7"/>
  <c r="J10" i="7"/>
  <c r="I9" i="7" l="1"/>
  <c r="J9" i="7"/>
  <c r="J111" i="7"/>
  <c r="I111" i="7"/>
</calcChain>
</file>

<file path=xl/sharedStrings.xml><?xml version="1.0" encoding="utf-8"?>
<sst xmlns="http://schemas.openxmlformats.org/spreadsheetml/2006/main" count="549" uniqueCount="267">
  <si>
    <t>I. OPĆI DIO</t>
  </si>
  <si>
    <t>A) SAŽETAK RAČUNA PRIHODA I RASHODA</t>
  </si>
  <si>
    <t>EUR</t>
  </si>
  <si>
    <t>INDEKS              5/2*100</t>
  </si>
  <si>
    <t>INDEKS          5/3*100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</si>
  <si>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</si>
  <si>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</si>
  <si>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</si>
  <si>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</si>
  <si>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</si>
  <si>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</si>
  <si>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</si>
  <si>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</si>
  <si>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</si>
  <si>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</si>
  <si>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</si>
  <si>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PRENESENI VIŠAK/MANJAK IZ PRETHODNE GODINE</t>
  </si>
  <si>
    <t>PRIJENOS VIŠAKA/MANJAKA U SLJEDEĆE RAZDOBLJE</t>
  </si>
  <si>
    <t xml:space="preserve"> RAČUN PRIHODA I RASHODA </t>
  </si>
  <si>
    <t>IZVJEŠTAJ O PRIHODIMA I RASHODIMA PREMA EKONOMSKOJ KLASIFIKACIJI</t>
  </si>
  <si>
    <t>BROJČANA OZNAKA I NAZIV</t>
  </si>
  <si>
    <t>INDEKS                                   5/2*100</t>
  </si>
  <si>
    <t>INDEKS                                   5/3*100</t>
  </si>
  <si>
    <t>UKUPNI PRIHODI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</si>
  <si>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</si>
  <si>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</si>
  <si>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</si>
  <si>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</si>
  <si>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</si>
  <si>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</si>
  <si>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</si>
  <si>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</si>
  <si>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</si>
  <si>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</si>
  <si>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</si>
  <si>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</si>
  <si>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Ostali prihodi od 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</si>
  <si>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</si>
  <si>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</si>
  <si>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</si>
  <si>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od prodaje proizv. i robe te pruž. usluga,prihodi od donacija te povrati po protestiranim jamstvima</t>
  </si>
  <si>
    <t>Prihodi od prodaje proizvoda i roba te pruženih usluga</t>
  </si>
  <si>
    <t>Prihodi od pruženih usluga</t>
  </si>
  <si>
    <t>Donacije od pravnih i fizičkih ososba izvan općeg proračuna i povrat donacija po protestiranim jamstvima</t>
  </si>
  <si>
    <t>Tekuće donacije</t>
  </si>
  <si>
    <t>Kapitalne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</si>
  <si>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</si>
  <si>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</si>
  <si>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</si>
  <si>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nadležnog proračuna za nabavu nefinancijske imovine</t>
  </si>
  <si>
    <t>Prihodi od prodaje nefinancijske imovine</t>
  </si>
  <si>
    <t>Prihodi od prodaje proizvedene dugotrajne imovine</t>
  </si>
  <si>
    <t>Prihodi od prodaje građevinskih objekata</t>
  </si>
  <si>
    <t>Stambeni objekti</t>
  </si>
  <si>
    <t>…</t>
  </si>
  <si>
    <t>INDEKS                                   5/4*100</t>
  </si>
  <si>
    <t>UKUPNI RASHODI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</si>
  <si>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</si>
  <si>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</si>
  <si>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</si>
  <si>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</si>
  <si>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</si>
  <si>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</si>
  <si>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</si>
  <si>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</si>
  <si>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 za mirovinsko osiguranje</t>
  </si>
  <si>
    <t>Dop.za obvezno zdravstv. osiguranje</t>
  </si>
  <si>
    <t>Dop.za obvezno osig. u sl. nezaposl.</t>
  </si>
  <si>
    <t>Materijalni rashodi</t>
  </si>
  <si>
    <t>Naknade troškova zaposlenima</t>
  </si>
  <si>
    <t>Službena putovanja</t>
  </si>
  <si>
    <t>Naknade za prijevoz, za rad na terenu i odvojeni život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</si>
  <si>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</si>
  <si>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</si>
  <si>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</si>
  <si>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</si>
  <si>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</si>
  <si>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</si>
  <si>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</si>
  <si>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</si>
  <si>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</si>
  <si>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</si>
  <si>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</si>
  <si>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</si>
  <si>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</si>
  <si>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</si>
  <si>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</si>
  <si>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</si>
  <si>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</si>
  <si>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</si>
  <si>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</si>
  <si>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Naknade troškova osobama izvan radnog odnosa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</si>
  <si>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</si>
  <si>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</si>
  <si>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</si>
  <si>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</si>
  <si>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</si>
  <si>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</si>
  <si>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</si>
  <si>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</si>
  <si>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</si>
  <si>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</si>
  <si>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 i valutna klauzula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</si>
  <si>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</si>
  <si>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</si>
  <si>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</si>
  <si>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</si>
  <si>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Naknade građanima i kućanstvima u naravi</t>
  </si>
  <si>
    <t>Ostali rashodi</t>
  </si>
  <si>
    <t>Tekuće donacije u novcu</t>
  </si>
  <si>
    <t>Tekuće donacije u naravi</t>
  </si>
  <si>
    <t>Rashodi za nabavu nefinancijske imovine</t>
  </si>
  <si>
    <t>Rashodi za nabavu proizvedene dugotrajne imovine</t>
  </si>
  <si>
    <t>Oprema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</si>
  <si>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</si>
  <si>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</si>
  <si>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</si>
  <si>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</si>
  <si>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</si>
  <si>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</si>
  <si>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</si>
  <si>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</si>
  <si>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Rashodi za dodatna ulaganja na financijskoj imovini</t>
  </si>
  <si>
    <t>Dodatna ulaganja na građevinskim objektima</t>
  </si>
  <si>
    <t xml:space="preserve">Dodatna ulaganja na postrojenjima </t>
  </si>
  <si>
    <t xml:space="preserve"> IZVJEŠTAJ O PRIHODIMA  PREMA IZVORIMA FINANCIRANJA</t>
  </si>
  <si>
    <t>Brojčana oznaka i naziv</t>
  </si>
  <si>
    <t>INDEKS                                5/2*100</t>
  </si>
  <si>
    <t>INDEKS                                5/4*100</t>
  </si>
  <si>
    <t>1 Opći prihodi i primici</t>
  </si>
  <si>
    <t xml:space="preserve">  11 Opći prihodi i primici</t>
  </si>
  <si>
    <t>3 Vlastiti prihodi</t>
  </si>
  <si>
    <r>
      <rPr>
        <b/>
        <sz val="10"/>
        <rFont val="Arial"/>
        <charset val="238"/>
      </rPr>
      <t xml:space="preserve">  </t>
    </r>
    <r>
      <rPr>
        <sz val="10"/>
        <rFont val="Arial"/>
        <charset val="134"/>
      </rPr>
      <t>32 Vlastiti prihodi</t>
    </r>
  </si>
  <si>
    <t>4 Prihodi za posebne namjene</t>
  </si>
  <si>
    <t>43 Prihodi za posebne namjene-proračunski korisnici</t>
  </si>
  <si>
    <t>5  Pomoći</t>
  </si>
  <si>
    <t>52 Ostale pomoći</t>
  </si>
  <si>
    <t>56 Fondovi EU</t>
  </si>
  <si>
    <t>58 Ostale pomoći-proračunski korisnici</t>
  </si>
  <si>
    <t>59 Pomoći/Fondovi EU</t>
  </si>
  <si>
    <t>6 Donacije</t>
  </si>
  <si>
    <t>62 Donacije-proračunski korisnici</t>
  </si>
  <si>
    <t>7 Prihodi od prodaje nef. imovine</t>
  </si>
  <si>
    <t>72 Prihodi od prodaje proizv.</t>
  </si>
  <si>
    <t>IZVJEŠTAJ O RASHODIMA PREMA IZVORIMA FINANCIRANJA</t>
  </si>
  <si>
    <t>Indeks                                5/2*100</t>
  </si>
  <si>
    <t>Indeks                                5/3*100</t>
  </si>
  <si>
    <t>IZVJEŠTAJ O RASHODIMA PREMA FUNKCIJSKOJ KLASIFIKACIJI</t>
  </si>
  <si>
    <t>INDEKS                  5/2*100</t>
  </si>
  <si>
    <t xml:space="preserve">INDEKS            5/3*100               </t>
  </si>
  <si>
    <t>09 Obrazovanje</t>
  </si>
  <si>
    <t>092 Srednjoškolsko obrazovanje</t>
  </si>
  <si>
    <t>0922 Više srednjoškolsko obrazovanje</t>
  </si>
  <si>
    <t>B. RAČUN FINANCIRANJA PREMA EKONOMSKOJ KLASIFIKACIJI</t>
  </si>
  <si>
    <t>Razred</t>
  </si>
  <si>
    <t>Skupina</t>
  </si>
  <si>
    <t>Naziv</t>
  </si>
  <si>
    <t>INDEKS                  5/3*100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</si>
  <si>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</si>
  <si>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</si>
  <si>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</si>
  <si>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</si>
  <si>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</si>
  <si>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</si>
  <si>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</si>
  <si>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8 Namjenski primici od zaduživanja</t>
  </si>
  <si>
    <t xml:space="preserve">  81 Namjenski primici od zaduživanja</t>
  </si>
  <si>
    <t xml:space="preserve">  31 Vlastiti prihodi</t>
  </si>
  <si>
    <t>II.POSEBNI DIO</t>
  </si>
  <si>
    <t xml:space="preserve"> IZVJEŠTAJ PO PROGRAMSKOJ  KLASIFIKACIJI</t>
  </si>
  <si>
    <t>Šifra</t>
  </si>
  <si>
    <t xml:space="preserve">Naziv </t>
  </si>
  <si>
    <t>INDEKS                   5/2*100</t>
  </si>
  <si>
    <t>INDEKS           5/3*100</t>
  </si>
  <si>
    <t>Proračunski korisnik  18514</t>
  </si>
  <si>
    <t>GIMNAZIJA METKOVIĆ</t>
  </si>
  <si>
    <t>PROGRAM 1207</t>
  </si>
  <si>
    <t>Zakonski standardi ustanova u obrazovanju</t>
  </si>
  <si>
    <t>Aktivnost A120704</t>
  </si>
  <si>
    <t>Osiguravanje uvjeta rada za redovno poslovanje srednjih škola i učeničkih domova</t>
  </si>
  <si>
    <t>Izvor financiranja 4.4.1</t>
  </si>
  <si>
    <t>Decentralizirana sredstva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</si>
  <si>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</si>
  <si>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</si>
  <si>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</si>
  <si>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</si>
  <si>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</si>
  <si>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</si>
  <si>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</si>
  <si>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</si>
  <si>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</si>
  <si>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</si>
  <si>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</si>
  <si>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 xml:space="preserve"> Financijski rashodi</t>
  </si>
  <si>
    <t>Izvor financiranja 5.8.1</t>
  </si>
  <si>
    <t>Ostale pomoći proračunski korisnici</t>
  </si>
  <si>
    <t>Plaće(bruto)</t>
  </si>
  <si>
    <t>Doprinos za mirovinsko osguranje</t>
  </si>
  <si>
    <t>Doprinosi za obvezno zdravstveno osiguranje</t>
  </si>
  <si>
    <t>Naknade za prijevoz, za rad na terenu i za odvojen život</t>
  </si>
  <si>
    <t>Stručno usavršavanje zaopslenika</t>
  </si>
  <si>
    <t xml:space="preserve">Usluge tekućeg i investicijskog </t>
  </si>
  <si>
    <t xml:space="preserve">Ostali nespomenurti rashodi  </t>
  </si>
  <si>
    <t>Postrojenja i oprema</t>
  </si>
  <si>
    <t>Aktivnost A120706</t>
  </si>
  <si>
    <t>Investicijsko ulaganje u srednje škole i učeničke domove</t>
  </si>
  <si>
    <t>Aktivnost A120707</t>
  </si>
  <si>
    <t>Kapitalna ulaganja u srednje škole i učeničke domove</t>
  </si>
  <si>
    <t>Rashodi za dodatna ulaganja na nefinancijskoj imovini</t>
  </si>
  <si>
    <t>Dodatna ulaganja na na postrojenj. i opremi</t>
  </si>
  <si>
    <t>PROGRAM 1208</t>
  </si>
  <si>
    <t>Program ustanova u obrazovanju iznad standarda</t>
  </si>
  <si>
    <t>Aktivnost A120803</t>
  </si>
  <si>
    <t>Natjecanja iz znanja učenika</t>
  </si>
  <si>
    <t>Izvor financiranja 1.1.1</t>
  </si>
  <si>
    <t>Opći prihodi i primici</t>
  </si>
  <si>
    <t>Aktivnost A120804</t>
  </si>
  <si>
    <t>Financiranje školskih projekata</t>
  </si>
  <si>
    <t>Izvor financiranja 5.9.1</t>
  </si>
  <si>
    <t>Dnevnice za službeni put</t>
  </si>
  <si>
    <t>Ostale za usluge</t>
  </si>
  <si>
    <t>Naknade troškova obobama izvan radnog odnosa</t>
  </si>
  <si>
    <t>Bankarske usluge</t>
  </si>
  <si>
    <t>Aktivnost A120813</t>
  </si>
  <si>
    <t>Ostale aktivnosti srednjih škola i učeničkih domova</t>
  </si>
  <si>
    <t>Izvor financiranja 4.3.1</t>
  </si>
  <si>
    <t>Prihodi za posebne namjene</t>
  </si>
  <si>
    <t xml:space="preserve">Dnevnice za službeni put  </t>
  </si>
  <si>
    <t>Naknade smještaja na službenom putu u zemlji</t>
  </si>
  <si>
    <t>Naknade smještaja na službenom putu u iniozemstvu</t>
  </si>
  <si>
    <t>Uredski materijal i ostali mater.</t>
  </si>
  <si>
    <t>Ostali nespomenuti rashodi</t>
  </si>
  <si>
    <t>Naknade za invalide</t>
  </si>
  <si>
    <t xml:space="preserve">Ostali nespomenuti rashodi </t>
  </si>
  <si>
    <t>Izvor 6.2.1</t>
  </si>
  <si>
    <t xml:space="preserve">Donacije </t>
  </si>
  <si>
    <t>Aktivnost A120814</t>
  </si>
  <si>
    <t>Dodatne djelatnosti srednjih škola i učeničkih domova</t>
  </si>
  <si>
    <t>Izvor financiranja 3.2.1</t>
  </si>
  <si>
    <t>Vlastiti prihodi</t>
  </si>
  <si>
    <t>Uređaji i oprema za ostale namjene</t>
  </si>
  <si>
    <t>Izvor financiranja 7.2.1</t>
  </si>
  <si>
    <t>Aktivnost A120820</t>
  </si>
  <si>
    <t>Opskrba školskih ustanova higijenskim potrepštinama za učenice srednjih škola</t>
  </si>
  <si>
    <t>Tekuće donacije udrugama</t>
  </si>
  <si>
    <t>IZVORNI PLAN ILI REBALANS 2024.</t>
  </si>
  <si>
    <t>TEKUĆI PLAN 2024.</t>
  </si>
  <si>
    <t>IZVORNI PLAN ILI REBALANS 2024.*</t>
  </si>
  <si>
    <t>TEKUĆI PLAN 2024.*</t>
  </si>
  <si>
    <t>Ostali bnespomenuti rashodi</t>
  </si>
  <si>
    <t>Izvor financiranja 5.9.2</t>
  </si>
  <si>
    <t>Ostale pomoći proračunski korisnici - prenesena sredstva</t>
  </si>
  <si>
    <t>POLUGODIŠNJI IZVJEŠTAJ O IZVRŠENJU FINANCIJSKOG PLANA PRORAČUNSKOG KORISNIKA JEDINICE LOKALNE I PODRUČNE (REGIONALNE) SAMOUPRAVE ZA SIJEČANJ-PROSINAC 2024. GODINE</t>
  </si>
  <si>
    <t>OSTVARENJE/IZVRŠENJE  1.-12.2023.</t>
  </si>
  <si>
    <t>OSTVARENJE/IZVRŠENJE  1.-12.2024.</t>
  </si>
  <si>
    <t xml:space="preserve">OSTVARENJE/IZVRŠENJE 
1.-12.2023. </t>
  </si>
  <si>
    <t xml:space="preserve">OSTVARENJE/IZVRŠENJE 
1.-12.2024. </t>
  </si>
  <si>
    <t>Pomoći dane unutar proračuna</t>
  </si>
  <si>
    <t>Prijenosi između prorač. korisnika</t>
  </si>
  <si>
    <t>Tekući prijenosi između pror. korisn.</t>
  </si>
  <si>
    <t>Dodatna ulaganja na postrojenj. i opremi</t>
  </si>
  <si>
    <t>Dodatna ulaganja na građevin. 0bjektima</t>
  </si>
  <si>
    <t>Oastali nespomenuti rashodi</t>
  </si>
  <si>
    <t>44 Decentralizirana sredstva</t>
  </si>
  <si>
    <t>Tekući prijenosi između prorač korisnika temeljem EU sredstava</t>
  </si>
  <si>
    <t>Prijenosi između proračunskih korisnika istog proračuna</t>
  </si>
  <si>
    <t>Pomoći dane unutar općeg peroračuna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</si>
</sst>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,##0.0"/>
    <numFmt numFmtId="166" formatCode="0.00_ "/>
    <numFmt numFmtId="167" formatCode="#,##0.000"/>
    <numFmt numFmtId="168" formatCode="#,##0.0000"/>
  </numFmts>
  <fonts count="31">
    <font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4"/>
      <color indexed="8"/>
      <name val="Arial"/>
      <charset val="238"/>
    </font>
    <font>
      <sz val="10"/>
      <color indexed="8"/>
      <name val="Arial"/>
      <charset val="238"/>
    </font>
    <font>
      <b/>
      <sz val="10"/>
      <color indexed="8"/>
      <name val="Arial"/>
      <charset val="238"/>
    </font>
    <font>
      <sz val="10"/>
      <name val="Arial"/>
      <charset val="238"/>
    </font>
    <font>
      <sz val="10"/>
      <color theme="1"/>
      <name val="Arial"/>
      <charset val="238"/>
    </font>
    <font>
      <b/>
      <sz val="10"/>
      <color indexed="8"/>
      <name val="Arial"/>
      <charset val="134"/>
    </font>
    <font>
      <b/>
      <sz val="10"/>
      <name val="Arial"/>
      <charset val="238"/>
    </font>
    <font>
      <sz val="10"/>
      <color indexed="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1"/>
      <color theme="1"/>
      <name val="Calibri"/>
      <charset val="238"/>
      <scheme val="minor"/>
    </font>
    <font>
      <i/>
      <sz val="10"/>
      <name val="Arial"/>
      <charset val="238"/>
    </font>
    <font>
      <sz val="12"/>
      <color indexed="8"/>
      <name val="Arial"/>
      <charset val="238"/>
    </font>
    <font>
      <sz val="12"/>
      <color theme="1"/>
      <name val="Calibri"/>
      <charset val="238"/>
      <scheme val="minor"/>
    </font>
    <font>
      <b/>
      <sz val="10"/>
      <color theme="1"/>
      <name val="Arial"/>
      <charset val="238"/>
    </font>
    <font>
      <b/>
      <sz val="11"/>
      <color indexed="8"/>
      <name val="Calibri"/>
      <charset val="238"/>
      <scheme val="minor"/>
    </font>
    <font>
      <sz val="11"/>
      <color indexed="8"/>
      <name val="Calibri"/>
      <charset val="238"/>
      <scheme val="minor"/>
    </font>
    <font>
      <sz val="14"/>
      <color indexed="8"/>
      <name val="Arial"/>
      <charset val="238"/>
    </font>
    <font>
      <b/>
      <sz val="12"/>
      <name val="Arial"/>
      <charset val="238"/>
    </font>
    <font>
      <sz val="12"/>
      <name val="Calibri"/>
      <charset val="238"/>
      <scheme val="minor"/>
    </font>
    <font>
      <b/>
      <sz val="14"/>
      <name val="Arial"/>
      <charset val="238"/>
    </font>
    <font>
      <sz val="14"/>
      <name val="Arial"/>
      <charset val="238"/>
    </font>
    <font>
      <b/>
      <i/>
      <sz val="9"/>
      <color indexed="8"/>
      <name val="Arial"/>
      <charset val="238"/>
    </font>
    <font>
      <sz val="9"/>
      <color theme="1"/>
      <name val="Arial"/>
      <charset val="238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27" fillId="0" borderId="0" applyFont="0" applyFill="0" applyBorder="0" applyAlignment="0" applyProtection="0">
      <alignment vertical="center"/>
    </xf>
  </cellStyleXfs>
  <cellXfs count="540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4" fontId="4" fillId="4" borderId="2" xfId="0" applyNumberFormat="1" applyFont="1" applyFill="1" applyBorder="1" applyAlignment="1">
      <alignment horizontal="right"/>
    </xf>
    <xf numFmtId="0" fontId="4" fillId="5" borderId="2" xfId="0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horizontal="right"/>
    </xf>
    <xf numFmtId="0" fontId="3" fillId="6" borderId="2" xfId="0" applyFont="1" applyFill="1" applyBorder="1" applyAlignment="1">
      <alignment horizontal="left" vertical="center" wrapText="1"/>
    </xf>
    <xf numFmtId="4" fontId="3" fillId="6" borderId="2" xfId="0" applyNumberFormat="1" applyFont="1" applyFill="1" applyBorder="1" applyAlignment="1">
      <alignment horizontal="right"/>
    </xf>
    <xf numFmtId="0" fontId="3" fillId="7" borderId="2" xfId="0" applyFont="1" applyFill="1" applyBorder="1" applyAlignment="1">
      <alignment horizontal="left" vertical="center" wrapText="1"/>
    </xf>
    <xf numFmtId="4" fontId="3" fillId="7" borderId="2" xfId="0" applyNumberFormat="1" applyFont="1" applyFill="1" applyBorder="1" applyAlignment="1">
      <alignment horizontal="right"/>
    </xf>
    <xf numFmtId="0" fontId="3" fillId="8" borderId="2" xfId="0" applyFont="1" applyFill="1" applyBorder="1" applyAlignment="1">
      <alignment horizontal="left" vertical="center" wrapText="1"/>
    </xf>
    <xf numFmtId="4" fontId="3" fillId="8" borderId="2" xfId="0" applyNumberFormat="1" applyFont="1" applyFill="1" applyBorder="1" applyAlignment="1">
      <alignment horizontal="right"/>
    </xf>
    <xf numFmtId="0" fontId="3" fillId="9" borderId="6" xfId="0" applyFont="1" applyFill="1" applyBorder="1" applyAlignment="1">
      <alignment horizontal="left" vertical="center" wrapText="1"/>
    </xf>
    <xf numFmtId="4" fontId="3" fillId="9" borderId="2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right"/>
    </xf>
    <xf numFmtId="0" fontId="3" fillId="9" borderId="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horizontal="left" vertical="center" wrapText="1"/>
    </xf>
    <xf numFmtId="4" fontId="5" fillId="9" borderId="2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/>
    </xf>
    <xf numFmtId="0" fontId="3" fillId="8" borderId="6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166" fontId="4" fillId="3" borderId="2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166" fontId="3" fillId="4" borderId="2" xfId="0" applyNumberFormat="1" applyFont="1" applyFill="1" applyBorder="1" applyAlignment="1">
      <alignment horizontal="right" vertical="center" wrapText="1"/>
    </xf>
    <xf numFmtId="166" fontId="3" fillId="5" borderId="2" xfId="0" applyNumberFormat="1" applyFont="1" applyFill="1" applyBorder="1" applyAlignment="1">
      <alignment horizontal="right" vertical="center" wrapText="1"/>
    </xf>
    <xf numFmtId="166" fontId="3" fillId="6" borderId="2" xfId="0" applyNumberFormat="1" applyFont="1" applyFill="1" applyBorder="1" applyAlignment="1">
      <alignment horizontal="right" vertical="center" wrapText="1"/>
    </xf>
    <xf numFmtId="166" fontId="3" fillId="7" borderId="2" xfId="0" applyNumberFormat="1" applyFont="1" applyFill="1" applyBorder="1" applyAlignment="1">
      <alignment horizontal="right" vertical="center" wrapText="1"/>
    </xf>
    <xf numFmtId="166" fontId="3" fillId="8" borderId="2" xfId="0" applyNumberFormat="1" applyFont="1" applyFill="1" applyBorder="1" applyAlignment="1">
      <alignment horizontal="right" vertical="center" wrapText="1"/>
    </xf>
    <xf numFmtId="166" fontId="3" fillId="9" borderId="2" xfId="0" applyNumberFormat="1" applyFont="1" applyFill="1" applyBorder="1" applyAlignment="1">
      <alignment horizontal="right" vertical="center" wrapText="1"/>
    </xf>
    <xf numFmtId="166" fontId="3" fillId="2" borderId="2" xfId="0" applyNumberFormat="1" applyFont="1" applyFill="1" applyBorder="1" applyAlignment="1">
      <alignment horizontal="right" vertical="center" wrapText="1"/>
    </xf>
    <xf numFmtId="0" fontId="3" fillId="9" borderId="2" xfId="0" applyFont="1" applyFill="1" applyBorder="1" applyAlignment="1">
      <alignment vertical="center" wrapText="1"/>
    </xf>
    <xf numFmtId="4" fontId="3" fillId="9" borderId="2" xfId="0" applyNumberFormat="1" applyFont="1" applyFill="1" applyBorder="1"/>
    <xf numFmtId="167" fontId="3" fillId="9" borderId="2" xfId="0" applyNumberFormat="1" applyFont="1" applyFill="1" applyBorder="1"/>
    <xf numFmtId="0" fontId="3" fillId="9" borderId="8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vertical="center" wrapText="1"/>
    </xf>
    <xf numFmtId="0" fontId="3" fillId="9" borderId="8" xfId="0" applyFont="1" applyFill="1" applyBorder="1" applyAlignment="1">
      <alignment horizontal="left" vertical="center" wrapText="1" indent="1"/>
    </xf>
    <xf numFmtId="0" fontId="3" fillId="9" borderId="6" xfId="0" applyFont="1" applyFill="1" applyBorder="1" applyAlignment="1">
      <alignment horizontal="left" vertical="center" wrapText="1" indent="1"/>
    </xf>
    <xf numFmtId="3" fontId="3" fillId="9" borderId="2" xfId="0" applyNumberFormat="1" applyFont="1" applyFill="1" applyBorder="1" applyAlignment="1">
      <alignment horizontal="left"/>
    </xf>
    <xf numFmtId="166" fontId="0" fillId="0" borderId="2" xfId="0" applyNumberFormat="1" applyBorder="1"/>
    <xf numFmtId="166" fontId="6" fillId="0" borderId="8" xfId="0" applyNumberFormat="1" applyFont="1" applyBorder="1"/>
    <xf numFmtId="4" fontId="3" fillId="2" borderId="0" xfId="0" applyNumberFormat="1" applyFont="1" applyFill="1" applyAlignment="1">
      <alignment horizontal="right"/>
    </xf>
    <xf numFmtId="3" fontId="3" fillId="2" borderId="6" xfId="0" applyNumberFormat="1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left"/>
    </xf>
    <xf numFmtId="0" fontId="3" fillId="8" borderId="6" xfId="0" applyFont="1" applyFill="1" applyBorder="1" applyAlignment="1">
      <alignment vertical="center" wrapText="1"/>
    </xf>
    <xf numFmtId="4" fontId="3" fillId="8" borderId="6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vertical="center" wrapText="1"/>
    </xf>
    <xf numFmtId="0" fontId="3" fillId="9" borderId="13" xfId="0" applyFont="1" applyFill="1" applyBorder="1" applyAlignment="1">
      <alignment horizontal="left" vertical="center" wrapText="1" indent="1"/>
    </xf>
    <xf numFmtId="0" fontId="3" fillId="9" borderId="14" xfId="0" applyFont="1" applyFill="1" applyBorder="1" applyAlignment="1">
      <alignment horizontal="left" vertical="center" wrapText="1" indent="1"/>
    </xf>
    <xf numFmtId="0" fontId="5" fillId="9" borderId="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4" fontId="4" fillId="6" borderId="2" xfId="0" applyNumberFormat="1" applyFont="1" applyFill="1" applyBorder="1" applyAlignment="1">
      <alignment horizontal="right"/>
    </xf>
    <xf numFmtId="0" fontId="3" fillId="6" borderId="2" xfId="0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vertical="center" wrapText="1"/>
    </xf>
    <xf numFmtId="4" fontId="7" fillId="5" borderId="2" xfId="0" applyNumberFormat="1" applyFont="1" applyFill="1" applyBorder="1" applyAlignment="1">
      <alignment horizontal="right"/>
    </xf>
    <xf numFmtId="0" fontId="5" fillId="6" borderId="2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vertical="center" wrapText="1"/>
    </xf>
    <xf numFmtId="0" fontId="9" fillId="8" borderId="7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vertical="center" wrapText="1"/>
    </xf>
    <xf numFmtId="0" fontId="9" fillId="9" borderId="7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left" vertical="center" wrapText="1" indent="1"/>
    </xf>
    <xf numFmtId="0" fontId="9" fillId="9" borderId="6" xfId="0" applyFont="1" applyFill="1" applyBorder="1" applyAlignment="1">
      <alignment horizontal="left" vertical="center" wrapText="1" indent="1"/>
    </xf>
    <xf numFmtId="0" fontId="9" fillId="2" borderId="8" xfId="0" applyFont="1" applyFill="1" applyBorder="1" applyAlignment="1">
      <alignment horizontal="left" vertical="center" wrapText="1" indent="1"/>
    </xf>
    <xf numFmtId="0" fontId="9" fillId="2" borderId="6" xfId="0" applyFont="1" applyFill="1" applyBorder="1" applyAlignment="1">
      <alignment horizontal="left" vertical="center" wrapText="1" indent="1"/>
    </xf>
    <xf numFmtId="164" fontId="3" fillId="2" borderId="2" xfId="1" applyFont="1" applyFill="1" applyBorder="1" applyAlignment="1">
      <alignment horizontal="right"/>
    </xf>
    <xf numFmtId="0" fontId="9" fillId="2" borderId="8" xfId="0" applyFont="1" applyFill="1" applyBorder="1" applyAlignment="1">
      <alignment vertical="center" wrapText="1"/>
    </xf>
    <xf numFmtId="3" fontId="3" fillId="7" borderId="2" xfId="0" applyNumberFormat="1" applyFont="1" applyFill="1" applyBorder="1" applyAlignment="1">
      <alignment horizontal="right"/>
    </xf>
    <xf numFmtId="0" fontId="9" fillId="8" borderId="3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 indent="1"/>
    </xf>
    <xf numFmtId="0" fontId="9" fillId="8" borderId="5" xfId="0" applyFont="1" applyFill="1" applyBorder="1" applyAlignment="1">
      <alignment horizontal="left" vertical="center" wrapText="1" indent="1"/>
    </xf>
    <xf numFmtId="0" fontId="11" fillId="8" borderId="6" xfId="0" applyFont="1" applyFill="1" applyBorder="1" applyAlignment="1">
      <alignment vertical="center" wrapText="1"/>
    </xf>
    <xf numFmtId="4" fontId="0" fillId="0" borderId="2" xfId="0" applyNumberFormat="1" applyBorder="1"/>
    <xf numFmtId="3" fontId="0" fillId="0" borderId="2" xfId="0" applyNumberFormat="1" applyBorder="1"/>
    <xf numFmtId="3" fontId="0" fillId="0" borderId="6" xfId="0" applyNumberFormat="1" applyBorder="1"/>
    <xf numFmtId="0" fontId="11" fillId="2" borderId="6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vertical="center" wrapText="1"/>
    </xf>
    <xf numFmtId="4" fontId="3" fillId="9" borderId="1" xfId="0" applyNumberFormat="1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right"/>
    </xf>
    <xf numFmtId="0" fontId="0" fillId="0" borderId="2" xfId="0" applyBorder="1"/>
    <xf numFmtId="3" fontId="3" fillId="6" borderId="2" xfId="0" applyNumberFormat="1" applyFont="1" applyFill="1" applyBorder="1" applyAlignment="1">
      <alignment horizontal="right"/>
    </xf>
    <xf numFmtId="0" fontId="9" fillId="9" borderId="3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9" fillId="9" borderId="5" xfId="0" applyFont="1" applyFill="1" applyBorder="1" applyAlignment="1">
      <alignment horizontal="left" vertical="center" wrapText="1"/>
    </xf>
    <xf numFmtId="0" fontId="11" fillId="9" borderId="6" xfId="0" applyFont="1" applyFill="1" applyBorder="1" applyAlignment="1">
      <alignment vertical="center" wrapText="1"/>
    </xf>
    <xf numFmtId="0" fontId="9" fillId="9" borderId="4" xfId="0" applyFont="1" applyFill="1" applyBorder="1" applyAlignment="1">
      <alignment horizontal="left" vertical="center" wrapText="1" indent="1"/>
    </xf>
    <xf numFmtId="0" fontId="9" fillId="9" borderId="5" xfId="0" applyFont="1" applyFill="1" applyBorder="1" applyAlignment="1">
      <alignment horizontal="left" vertical="center" wrapText="1" inden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 indent="1"/>
    </xf>
    <xf numFmtId="0" fontId="9" fillId="2" borderId="14" xfId="0" applyFont="1" applyFill="1" applyBorder="1" applyAlignment="1">
      <alignment horizontal="left" vertical="center" wrapText="1" indent="1"/>
    </xf>
    <xf numFmtId="0" fontId="11" fillId="2" borderId="5" xfId="0" applyFont="1" applyFill="1" applyBorder="1" applyAlignment="1">
      <alignment vertical="center" wrapText="1"/>
    </xf>
    <xf numFmtId="0" fontId="9" fillId="9" borderId="12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vertical="center" wrapText="1"/>
    </xf>
    <xf numFmtId="4" fontId="3" fillId="9" borderId="6" xfId="0" applyNumberFormat="1" applyFont="1" applyFill="1" applyBorder="1" applyAlignment="1">
      <alignment horizontal="right"/>
    </xf>
    <xf numFmtId="0" fontId="9" fillId="9" borderId="13" xfId="0" applyFont="1" applyFill="1" applyBorder="1" applyAlignment="1">
      <alignment horizontal="left" vertical="center" wrapText="1" indent="1"/>
    </xf>
    <xf numFmtId="0" fontId="11" fillId="2" borderId="14" xfId="0" applyFont="1" applyFill="1" applyBorder="1" applyAlignment="1">
      <alignment vertical="center" wrapText="1"/>
    </xf>
    <xf numFmtId="3" fontId="3" fillId="9" borderId="6" xfId="0" applyNumberFormat="1" applyFont="1" applyFill="1" applyBorder="1" applyAlignment="1">
      <alignment horizontal="left"/>
    </xf>
    <xf numFmtId="4" fontId="11" fillId="7" borderId="2" xfId="0" applyNumberFormat="1" applyFont="1" applyFill="1" applyBorder="1" applyAlignment="1">
      <alignment vertical="center" wrapText="1"/>
    </xf>
    <xf numFmtId="4" fontId="11" fillId="9" borderId="6" xfId="0" applyNumberFormat="1" applyFont="1" applyFill="1" applyBorder="1" applyAlignment="1">
      <alignment vertical="center" wrapText="1"/>
    </xf>
    <xf numFmtId="0" fontId="9" fillId="7" borderId="8" xfId="0" applyFont="1" applyFill="1" applyBorder="1" applyAlignment="1">
      <alignment horizontal="left" vertical="center" wrapText="1" indent="1"/>
    </xf>
    <xf numFmtId="0" fontId="9" fillId="7" borderId="6" xfId="0" applyFont="1" applyFill="1" applyBorder="1" applyAlignment="1">
      <alignment horizontal="left" vertical="center" wrapText="1" indent="1"/>
    </xf>
    <xf numFmtId="0" fontId="11" fillId="7" borderId="6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horizontal="left" vertical="center" wrapText="1" indent="1"/>
    </xf>
    <xf numFmtId="0" fontId="9" fillId="8" borderId="6" xfId="0" applyFont="1" applyFill="1" applyBorder="1" applyAlignment="1">
      <alignment horizontal="left" vertical="center" wrapText="1" indent="1"/>
    </xf>
    <xf numFmtId="4" fontId="10" fillId="5" borderId="2" xfId="0" applyNumberFormat="1" applyFont="1" applyFill="1" applyBorder="1" applyAlignment="1">
      <alignment horizontal="right" vertical="center" wrapText="1"/>
    </xf>
    <xf numFmtId="0" fontId="9" fillId="8" borderId="6" xfId="0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left" vertical="center" wrapText="1"/>
    </xf>
    <xf numFmtId="166" fontId="11" fillId="9" borderId="2" xfId="0" applyNumberFormat="1" applyFont="1" applyFill="1" applyBorder="1" applyAlignment="1">
      <alignment horizontal="right" vertical="center" wrapText="1"/>
    </xf>
    <xf numFmtId="4" fontId="11" fillId="7" borderId="2" xfId="0" applyNumberFormat="1" applyFont="1" applyFill="1" applyBorder="1" applyAlignment="1">
      <alignment horizontal="right" vertical="center" wrapText="1"/>
    </xf>
    <xf numFmtId="4" fontId="11" fillId="9" borderId="6" xfId="0" applyNumberFormat="1" applyFont="1" applyFill="1" applyBorder="1" applyAlignment="1">
      <alignment horizontal="right" vertical="center" wrapText="1"/>
    </xf>
    <xf numFmtId="166" fontId="11" fillId="7" borderId="6" xfId="0" applyNumberFormat="1" applyFont="1" applyFill="1" applyBorder="1" applyAlignment="1">
      <alignment horizontal="right" vertical="center" wrapText="1"/>
    </xf>
    <xf numFmtId="166" fontId="9" fillId="8" borderId="6" xfId="0" applyNumberFormat="1" applyFont="1" applyFill="1" applyBorder="1" applyAlignment="1">
      <alignment horizontal="right" vertical="center" wrapText="1"/>
    </xf>
    <xf numFmtId="0" fontId="0" fillId="9" borderId="0" xfId="0" applyFill="1"/>
    <xf numFmtId="0" fontId="4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12" fillId="0" borderId="2" xfId="0" applyFont="1" applyBorder="1"/>
    <xf numFmtId="0" fontId="13" fillId="2" borderId="2" xfId="0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4" fontId="12" fillId="0" borderId="2" xfId="0" applyNumberFormat="1" applyFont="1" applyBorder="1"/>
    <xf numFmtId="0" fontId="13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right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8" fillId="5" borderId="2" xfId="0" applyFont="1" applyFill="1" applyBorder="1" applyAlignment="1">
      <alignment horizontal="left" vertical="center" wrapText="1"/>
    </xf>
    <xf numFmtId="4" fontId="4" fillId="5" borderId="6" xfId="0" applyNumberFormat="1" applyFont="1" applyFill="1" applyBorder="1" applyAlignment="1">
      <alignment horizontal="right"/>
    </xf>
    <xf numFmtId="0" fontId="8" fillId="10" borderId="2" xfId="0" applyFont="1" applyFill="1" applyBorder="1" applyAlignment="1">
      <alignment horizontal="left" vertical="center" wrapText="1"/>
    </xf>
    <xf numFmtId="4" fontId="4" fillId="10" borderId="6" xfId="0" applyNumberFormat="1" applyFont="1" applyFill="1" applyBorder="1" applyAlignment="1">
      <alignment horizontal="right"/>
    </xf>
    <xf numFmtId="4" fontId="4" fillId="10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 vertical="center"/>
    </xf>
    <xf numFmtId="167" fontId="3" fillId="2" borderId="2" xfId="0" applyNumberFormat="1" applyFont="1" applyFill="1" applyBorder="1" applyAlignment="1">
      <alignment horizontal="right"/>
    </xf>
    <xf numFmtId="4" fontId="4" fillId="5" borderId="6" xfId="0" applyNumberFormat="1" applyFont="1" applyFill="1" applyBorder="1" applyAlignment="1">
      <alignment horizontal="righ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0" fontId="8" fillId="9" borderId="2" xfId="0" applyFont="1" applyFill="1" applyBorder="1" applyAlignment="1">
      <alignment vertical="center" wrapText="1"/>
    </xf>
    <xf numFmtId="4" fontId="4" fillId="9" borderId="6" xfId="0" applyNumberFormat="1" applyFont="1" applyFill="1" applyBorder="1" applyAlignment="1">
      <alignment horizontal="right"/>
    </xf>
    <xf numFmtId="4" fontId="4" fillId="9" borderId="2" xfId="0" applyNumberFormat="1" applyFont="1" applyFill="1" applyBorder="1" applyAlignment="1">
      <alignment horizontal="right"/>
    </xf>
    <xf numFmtId="4" fontId="4" fillId="9" borderId="2" xfId="0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 wrapText="1"/>
    </xf>
    <xf numFmtId="166" fontId="0" fillId="0" borderId="0" xfId="0" applyNumberFormat="1"/>
    <xf numFmtId="168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8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164" fontId="3" fillId="2" borderId="2" xfId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10" borderId="0" xfId="0" applyFill="1"/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3" fontId="4" fillId="4" borderId="6" xfId="0" applyNumberFormat="1" applyFont="1" applyFill="1" applyBorder="1" applyAlignment="1">
      <alignment horizontal="right"/>
    </xf>
    <xf numFmtId="3" fontId="4" fillId="4" borderId="2" xfId="0" applyNumberFormat="1" applyFont="1" applyFill="1" applyBorder="1" applyAlignment="1">
      <alignment horizontal="left"/>
    </xf>
    <xf numFmtId="0" fontId="16" fillId="5" borderId="2" xfId="0" applyFont="1" applyFill="1" applyBorder="1" applyAlignment="1">
      <alignment horizontal="left" vertical="center" wrapText="1"/>
    </xf>
    <xf numFmtId="3" fontId="16" fillId="5" borderId="6" xfId="0" applyNumberFormat="1" applyFont="1" applyFill="1" applyBorder="1" applyAlignment="1">
      <alignment horizontal="right"/>
    </xf>
    <xf numFmtId="3" fontId="16" fillId="5" borderId="2" xfId="0" applyNumberFormat="1" applyFont="1" applyFill="1" applyBorder="1" applyAlignment="1">
      <alignment horizontal="left" wrapText="1"/>
    </xf>
    <xf numFmtId="4" fontId="16" fillId="5" borderId="2" xfId="0" applyNumberFormat="1" applyFont="1" applyFill="1" applyBorder="1" applyAlignment="1">
      <alignment horizontal="right"/>
    </xf>
    <xf numFmtId="0" fontId="8" fillId="8" borderId="2" xfId="0" applyFont="1" applyFill="1" applyBorder="1" applyAlignment="1">
      <alignment horizontal="left" vertical="center" wrapText="1"/>
    </xf>
    <xf numFmtId="3" fontId="4" fillId="8" borderId="6" xfId="0" applyNumberFormat="1" applyFont="1" applyFill="1" applyBorder="1" applyAlignment="1">
      <alignment horizontal="right"/>
    </xf>
    <xf numFmtId="3" fontId="4" fillId="8" borderId="2" xfId="0" applyNumberFormat="1" applyFont="1" applyFill="1" applyBorder="1" applyAlignment="1">
      <alignment horizontal="left" wrapText="1"/>
    </xf>
    <xf numFmtId="4" fontId="4" fillId="8" borderId="2" xfId="0" applyNumberFormat="1" applyFont="1" applyFill="1" applyBorder="1" applyAlignment="1">
      <alignment horizontal="right"/>
    </xf>
    <xf numFmtId="0" fontId="5" fillId="9" borderId="2" xfId="0" applyFont="1" applyFill="1" applyBorder="1" applyAlignment="1">
      <alignment horizontal="left" vertical="center" wrapText="1"/>
    </xf>
    <xf numFmtId="3" fontId="3" fillId="9" borderId="6" xfId="0" applyNumberFormat="1" applyFont="1" applyFill="1" applyBorder="1" applyAlignment="1">
      <alignment horizontal="right"/>
    </xf>
    <xf numFmtId="3" fontId="3" fillId="9" borderId="2" xfId="0" applyNumberFormat="1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left" wrapText="1"/>
    </xf>
    <xf numFmtId="0" fontId="5" fillId="9" borderId="2" xfId="0" applyFont="1" applyFill="1" applyBorder="1" applyAlignment="1">
      <alignment horizontal="left" vertical="center"/>
    </xf>
    <xf numFmtId="0" fontId="11" fillId="9" borderId="2" xfId="0" applyFont="1" applyFill="1" applyBorder="1" applyAlignment="1">
      <alignment horizontal="left" vertical="center"/>
    </xf>
    <xf numFmtId="0" fontId="3" fillId="9" borderId="6" xfId="0" applyFont="1" applyFill="1" applyBorder="1" applyAlignment="1">
      <alignment horizontal="right"/>
    </xf>
    <xf numFmtId="0" fontId="5" fillId="8" borderId="2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right"/>
    </xf>
    <xf numFmtId="3" fontId="3" fillId="8" borderId="2" xfId="0" applyNumberFormat="1" applyFont="1" applyFill="1" applyBorder="1" applyAlignment="1">
      <alignment horizontal="left" wrapText="1"/>
    </xf>
    <xf numFmtId="0" fontId="8" fillId="8" borderId="2" xfId="0" applyFont="1" applyFill="1" applyBorder="1" applyAlignment="1">
      <alignment horizontal="left" vertical="center"/>
    </xf>
    <xf numFmtId="0" fontId="10" fillId="8" borderId="2" xfId="0" applyFont="1" applyFill="1" applyBorder="1" applyAlignment="1">
      <alignment horizontal="left" vertical="center"/>
    </xf>
    <xf numFmtId="0" fontId="10" fillId="8" borderId="2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right"/>
    </xf>
    <xf numFmtId="0" fontId="8" fillId="9" borderId="2" xfId="0" applyFont="1" applyFill="1" applyBorder="1" applyAlignment="1">
      <alignment horizontal="left" vertical="center"/>
    </xf>
    <xf numFmtId="0" fontId="0" fillId="9" borderId="7" xfId="0" applyFill="1" applyBorder="1"/>
    <xf numFmtId="0" fontId="0" fillId="9" borderId="2" xfId="0" applyFill="1" applyBorder="1"/>
    <xf numFmtId="0" fontId="3" fillId="9" borderId="2" xfId="0" applyFont="1" applyFill="1" applyBorder="1" applyAlignment="1">
      <alignment horizontal="right"/>
    </xf>
    <xf numFmtId="0" fontId="6" fillId="9" borderId="2" xfId="0" applyFont="1" applyFill="1" applyBorder="1" applyAlignment="1">
      <alignment horizontal="left" wrapText="1"/>
    </xf>
    <xf numFmtId="4" fontId="0" fillId="9" borderId="2" xfId="0" applyNumberFormat="1" applyFill="1" applyBorder="1"/>
    <xf numFmtId="0" fontId="6" fillId="0" borderId="2" xfId="0" applyFont="1" applyBorder="1" applyAlignment="1">
      <alignment horizontal="left" wrapText="1"/>
    </xf>
    <xf numFmtId="0" fontId="0" fillId="0" borderId="7" xfId="0" applyBorder="1"/>
    <xf numFmtId="0" fontId="3" fillId="2" borderId="2" xfId="0" applyFont="1" applyFill="1" applyBorder="1" applyAlignment="1">
      <alignment horizontal="right"/>
    </xf>
    <xf numFmtId="0" fontId="1" fillId="8" borderId="7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center" wrapText="1"/>
    </xf>
    <xf numFmtId="4" fontId="17" fillId="8" borderId="2" xfId="0" applyNumberFormat="1" applyFont="1" applyFill="1" applyBorder="1" applyAlignment="1">
      <alignment horizontal="right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left" vertical="center" wrapText="1"/>
    </xf>
    <xf numFmtId="4" fontId="3" fillId="8" borderId="2" xfId="0" applyNumberFormat="1" applyFont="1" applyFill="1" applyBorder="1" applyAlignment="1">
      <alignment horizontal="right" vertical="center" wrapText="1"/>
    </xf>
    <xf numFmtId="0" fontId="4" fillId="9" borderId="6" xfId="0" applyFont="1" applyFill="1" applyBorder="1" applyAlignment="1">
      <alignment horizontal="right"/>
    </xf>
    <xf numFmtId="3" fontId="4" fillId="9" borderId="2" xfId="0" applyNumberFormat="1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right"/>
    </xf>
    <xf numFmtId="3" fontId="4" fillId="4" borderId="2" xfId="0" applyNumberFormat="1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left" wrapText="1"/>
    </xf>
    <xf numFmtId="0" fontId="0" fillId="8" borderId="2" xfId="0" applyFill="1" applyBorder="1"/>
    <xf numFmtId="0" fontId="6" fillId="8" borderId="2" xfId="0" applyFont="1" applyFill="1" applyBorder="1" applyAlignment="1">
      <alignment wrapText="1"/>
    </xf>
    <xf numFmtId="4" fontId="0" fillId="8" borderId="2" xfId="0" applyNumberFormat="1" applyFill="1" applyBorder="1"/>
    <xf numFmtId="0" fontId="6" fillId="9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6" fontId="0" fillId="4" borderId="2" xfId="0" applyNumberFormat="1" applyFill="1" applyBorder="1"/>
    <xf numFmtId="4" fontId="0" fillId="4" borderId="2" xfId="0" applyNumberFormat="1" applyFill="1" applyBorder="1"/>
    <xf numFmtId="166" fontId="0" fillId="5" borderId="2" xfId="0" applyNumberFormat="1" applyFill="1" applyBorder="1"/>
    <xf numFmtId="166" fontId="12" fillId="8" borderId="2" xfId="0" applyNumberFormat="1" applyFont="1" applyFill="1" applyBorder="1"/>
    <xf numFmtId="166" fontId="0" fillId="9" borderId="2" xfId="0" applyNumberFormat="1" applyFill="1" applyBorder="1"/>
    <xf numFmtId="0" fontId="0" fillId="2" borderId="2" xfId="0" applyFill="1" applyBorder="1"/>
    <xf numFmtId="4" fontId="3" fillId="2" borderId="7" xfId="0" applyNumberFormat="1" applyFont="1" applyFill="1" applyBorder="1" applyAlignment="1">
      <alignment horizontal="right"/>
    </xf>
    <xf numFmtId="166" fontId="0" fillId="2" borderId="2" xfId="0" applyNumberFormat="1" applyFill="1" applyBorder="1"/>
    <xf numFmtId="4" fontId="3" fillId="8" borderId="7" xfId="0" applyNumberFormat="1" applyFont="1" applyFill="1" applyBorder="1" applyAlignment="1">
      <alignment horizontal="right"/>
    </xf>
    <xf numFmtId="166" fontId="0" fillId="8" borderId="2" xfId="0" applyNumberFormat="1" applyFill="1" applyBorder="1"/>
    <xf numFmtId="4" fontId="3" fillId="2" borderId="7" xfId="0" applyNumberFormat="1" applyFont="1" applyFill="1" applyBorder="1" applyAlignment="1">
      <alignment horizontal="right" wrapText="1"/>
    </xf>
    <xf numFmtId="4" fontId="3" fillId="2" borderId="7" xfId="0" applyNumberFormat="1" applyFont="1" applyFill="1" applyBorder="1" applyAlignment="1">
      <alignment horizontal="right" vertical="center" wrapText="1"/>
    </xf>
    <xf numFmtId="3" fontId="3" fillId="2" borderId="7" xfId="0" applyNumberFormat="1" applyFont="1" applyFill="1" applyBorder="1" applyAlignment="1">
      <alignment horizontal="right"/>
    </xf>
    <xf numFmtId="166" fontId="12" fillId="4" borderId="2" xfId="0" applyNumberFormat="1" applyFont="1" applyFill="1" applyBorder="1"/>
    <xf numFmtId="4" fontId="12" fillId="4" borderId="2" xfId="0" applyNumberFormat="1" applyFont="1" applyFill="1" applyBorder="1"/>
    <xf numFmtId="0" fontId="6" fillId="2" borderId="2" xfId="0" applyFont="1" applyFill="1" applyBorder="1" applyAlignment="1">
      <alignment wrapText="1"/>
    </xf>
    <xf numFmtId="0" fontId="12" fillId="5" borderId="2" xfId="0" applyFont="1" applyFill="1" applyBorder="1"/>
    <xf numFmtId="0" fontId="16" fillId="5" borderId="2" xfId="0" applyFont="1" applyFill="1" applyBorder="1" applyAlignment="1">
      <alignment wrapText="1"/>
    </xf>
    <xf numFmtId="4" fontId="12" fillId="5" borderId="2" xfId="0" applyNumberFormat="1" applyFont="1" applyFill="1" applyBorder="1"/>
    <xf numFmtId="0" fontId="6" fillId="0" borderId="2" xfId="0" applyFont="1" applyBorder="1"/>
    <xf numFmtId="0" fontId="0" fillId="7" borderId="2" xfId="0" applyFill="1" applyBorder="1"/>
    <xf numFmtId="0" fontId="6" fillId="7" borderId="2" xfId="0" applyFont="1" applyFill="1" applyBorder="1" applyAlignment="1">
      <alignment wrapText="1"/>
    </xf>
    <xf numFmtId="4" fontId="0" fillId="7" borderId="2" xfId="0" applyNumberFormat="1" applyFill="1" applyBorder="1"/>
    <xf numFmtId="4" fontId="0" fillId="2" borderId="2" xfId="0" applyNumberFormat="1" applyFill="1" applyBorder="1"/>
    <xf numFmtId="166" fontId="12" fillId="5" borderId="2" xfId="0" applyNumberFormat="1" applyFont="1" applyFill="1" applyBorder="1"/>
    <xf numFmtId="0" fontId="12" fillId="0" borderId="0" xfId="0" applyFont="1"/>
    <xf numFmtId="166" fontId="0" fillId="0" borderId="2" xfId="0" applyNumberFormat="1" applyBorder="1" applyAlignment="1">
      <alignment wrapText="1"/>
    </xf>
    <xf numFmtId="0" fontId="2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0" fontId="5" fillId="5" borderId="8" xfId="0" applyFont="1" applyFill="1" applyBorder="1" applyAlignment="1">
      <alignment vertical="center"/>
    </xf>
    <xf numFmtId="3" fontId="4" fillId="5" borderId="2" xfId="0" applyNumberFormat="1" applyFont="1" applyFill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8" fillId="5" borderId="7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3" fontId="8" fillId="2" borderId="0" xfId="0" applyNumberFormat="1" applyFont="1" applyFill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right"/>
    </xf>
    <xf numFmtId="0" fontId="25" fillId="0" borderId="0" xfId="0" applyFont="1" applyAlignment="1">
      <alignment wrapText="1"/>
    </xf>
    <xf numFmtId="0" fontId="26" fillId="0" borderId="13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4" fontId="4" fillId="0" borderId="2" xfId="0" applyNumberFormat="1" applyFont="1" applyBorder="1" applyAlignment="1">
      <alignment horizontal="right" wrapText="1"/>
    </xf>
    <xf numFmtId="4" fontId="4" fillId="5" borderId="2" xfId="0" applyNumberFormat="1" applyFont="1" applyFill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4" fillId="5" borderId="2" xfId="0" applyNumberFormat="1" applyFont="1" applyFill="1" applyBorder="1" applyAlignment="1">
      <alignment horizontal="right" wrapText="1"/>
    </xf>
    <xf numFmtId="3" fontId="8" fillId="2" borderId="0" xfId="0" applyNumberFormat="1" applyFont="1" applyFill="1" applyAlignment="1">
      <alignment horizontal="right" wrapText="1"/>
    </xf>
    <xf numFmtId="0" fontId="11" fillId="2" borderId="2" xfId="0" quotePrefix="1" applyFont="1" applyFill="1" applyBorder="1" applyAlignment="1">
      <alignment horizontal="left" vertic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2" xfId="0" quotePrefix="1" applyFont="1" applyFill="1" applyBorder="1" applyAlignment="1">
      <alignment horizontal="left" vertical="center"/>
    </xf>
    <xf numFmtId="4" fontId="3" fillId="2" borderId="15" xfId="0" applyNumberFormat="1" applyFont="1" applyFill="1" applyBorder="1" applyAlignment="1">
      <alignment horizontal="right"/>
    </xf>
    <xf numFmtId="4" fontId="28" fillId="9" borderId="2" xfId="0" applyNumberFormat="1" applyFont="1" applyFill="1" applyBorder="1" applyAlignment="1">
      <alignment horizontal="right"/>
    </xf>
    <xf numFmtId="2" fontId="9" fillId="8" borderId="6" xfId="0" applyNumberFormat="1" applyFont="1" applyFill="1" applyBorder="1" applyAlignment="1">
      <alignment horizontal="right" vertical="center" wrapText="1" indent="1"/>
    </xf>
    <xf numFmtId="2" fontId="11" fillId="7" borderId="6" xfId="0" applyNumberFormat="1" applyFont="1" applyFill="1" applyBorder="1" applyAlignment="1">
      <alignment vertical="center" wrapText="1"/>
    </xf>
    <xf numFmtId="4" fontId="28" fillId="6" borderId="2" xfId="0" applyNumberFormat="1" applyFont="1" applyFill="1" applyBorder="1" applyAlignment="1">
      <alignment horizontal="right"/>
    </xf>
    <xf numFmtId="0" fontId="29" fillId="9" borderId="6" xfId="0" applyFont="1" applyFill="1" applyBorder="1" applyAlignment="1">
      <alignment horizontal="left"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4" fontId="0" fillId="0" borderId="0" xfId="0" applyNumberFormat="1"/>
    <xf numFmtId="0" fontId="29" fillId="2" borderId="6" xfId="0" applyFont="1" applyFill="1" applyBorder="1" applyAlignment="1">
      <alignment horizontal="left" vertical="center" wrapText="1"/>
    </xf>
    <xf numFmtId="2" fontId="0" fillId="0" borderId="2" xfId="0" applyNumberFormat="1" applyBorder="1"/>
    <xf numFmtId="4" fontId="28" fillId="2" borderId="6" xfId="0" applyNumberFormat="1" applyFont="1" applyFill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166" fontId="9" fillId="8" borderId="6" xfId="0" applyNumberFormat="1" applyFont="1" applyFill="1" applyBorder="1" applyAlignment="1">
      <alignment horizontal="right" vertical="center" wrapText="1" indent="1"/>
    </xf>
    <xf numFmtId="0" fontId="30" fillId="2" borderId="2" xfId="0" applyFont="1" applyFill="1" applyBorder="1" applyAlignment="1">
      <alignment horizontal="left" vertical="center" wrapText="1"/>
    </xf>
    <xf numFmtId="2" fontId="3" fillId="6" borderId="2" xfId="0" applyNumberFormat="1" applyFont="1" applyFill="1" applyBorder="1" applyAlignment="1">
      <alignment horizontal="right" vertical="center" wrapText="1"/>
    </xf>
    <xf numFmtId="2" fontId="9" fillId="8" borderId="6" xfId="0" applyNumberFormat="1" applyFont="1" applyFill="1" applyBorder="1" applyAlignment="1">
      <alignment horizontal="right" vertical="center" wrapText="1"/>
    </xf>
    <xf numFmtId="2" fontId="11" fillId="7" borderId="6" xfId="0" applyNumberFormat="1" applyFont="1" applyFill="1" applyBorder="1" applyAlignment="1">
      <alignment horizontal="right" vertical="center" wrapText="1"/>
    </xf>
    <xf numFmtId="2" fontId="0" fillId="2" borderId="2" xfId="0" applyNumberFormat="1" applyFill="1" applyBorder="1"/>
    <xf numFmtId="2" fontId="0" fillId="9" borderId="2" xfId="0" applyNumberFormat="1" applyFill="1" applyBorder="1"/>
    <xf numFmtId="2" fontId="0" fillId="8" borderId="2" xfId="0" applyNumberFormat="1" applyFill="1" applyBorder="1"/>
    <xf numFmtId="0" fontId="9" fillId="2" borderId="8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4" fontId="3" fillId="9" borderId="2" xfId="0" applyNumberFormat="1" applyFont="1" applyFill="1" applyBorder="1" applyAlignment="1">
      <alignment horizontal="right" vertical="center" wrapText="1"/>
    </xf>
    <xf numFmtId="0" fontId="30" fillId="2" borderId="6" xfId="0" applyFont="1" applyFill="1" applyBorder="1" applyAlignment="1">
      <alignment vertical="center" wrapText="1"/>
    </xf>
    <xf numFmtId="3" fontId="29" fillId="2" borderId="2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8" fillId="0" borderId="7" xfId="0" quotePrefix="1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8" fillId="5" borderId="7" xfId="0" quotePrefix="1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0" borderId="7" xfId="0" quotePrefix="1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5" borderId="8" xfId="0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9" fillId="9" borderId="12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0" fontId="9" fillId="9" borderId="14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horizontal="left"/>
    </xf>
    <xf numFmtId="3" fontId="3" fillId="2" borderId="8" xfId="0" applyNumberFormat="1" applyFont="1" applyFill="1" applyBorder="1" applyAlignment="1">
      <alignment horizontal="left"/>
    </xf>
    <xf numFmtId="3" fontId="3" fillId="2" borderId="6" xfId="0" applyNumberFormat="1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9" fillId="6" borderId="15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horizontal="left" vertical="center" wrapText="1" indent="1"/>
    </xf>
    <xf numFmtId="0" fontId="3" fillId="6" borderId="2" xfId="0" applyFont="1" applyFill="1" applyBorder="1" applyAlignment="1">
      <alignment horizontal="left" vertical="center" wrapText="1"/>
    </xf>
    <xf numFmtId="0" fontId="11" fillId="7" borderId="7" xfId="0" applyFont="1" applyFill="1" applyBorder="1" applyAlignment="1">
      <alignment horizontal="left" vertical="center" wrapText="1"/>
    </xf>
    <xf numFmtId="0" fontId="11" fillId="7" borderId="8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9" fillId="8" borderId="7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9" fillId="8" borderId="6" xfId="0" applyFont="1" applyFill="1" applyBorder="1" applyAlignment="1">
      <alignment horizontal="left" vertical="center" wrapText="1"/>
    </xf>
    <xf numFmtId="0" fontId="3" fillId="2" borderId="7" xfId="1" applyNumberFormat="1" applyFont="1" applyFill="1" applyBorder="1" applyAlignment="1">
      <alignment horizontal="left"/>
    </xf>
    <xf numFmtId="0" fontId="3" fillId="2" borderId="8" xfId="1" applyNumberFormat="1" applyFont="1" applyFill="1" applyBorder="1" applyAlignment="1">
      <alignment horizontal="left"/>
    </xf>
    <xf numFmtId="0" fontId="3" fillId="2" borderId="6" xfId="1" applyNumberFormat="1" applyFont="1" applyFill="1" applyBorder="1" applyAlignment="1">
      <alignment horizontal="left"/>
    </xf>
    <xf numFmtId="0" fontId="11" fillId="9" borderId="7" xfId="0" applyFont="1" applyFill="1" applyBorder="1" applyAlignment="1">
      <alignment horizontal="left" vertical="center" wrapText="1"/>
    </xf>
    <xf numFmtId="0" fontId="11" fillId="9" borderId="8" xfId="0" applyFont="1" applyFill="1" applyBorder="1" applyAlignment="1">
      <alignment horizontal="left" vertical="center" wrapText="1"/>
    </xf>
    <xf numFmtId="0" fontId="11" fillId="9" borderId="6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9" fillId="9" borderId="5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left"/>
    </xf>
    <xf numFmtId="0" fontId="3" fillId="9" borderId="8" xfId="0" applyFont="1" applyFill="1" applyBorder="1" applyAlignment="1">
      <alignment horizontal="left"/>
    </xf>
    <xf numFmtId="0" fontId="3" fillId="9" borderId="6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  <xf numFmtId="0" fontId="9" fillId="8" borderId="5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0" fontId="9" fillId="9" borderId="7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29" fillId="9" borderId="7" xfId="0" applyFont="1" applyFill="1" applyBorder="1" applyAlignment="1">
      <alignment horizontal="left" vertical="top" wrapText="1"/>
    </xf>
    <xf numFmtId="0" fontId="29" fillId="9" borderId="8" xfId="0" applyFont="1" applyFill="1" applyBorder="1" applyAlignment="1">
      <alignment horizontal="left" vertical="top" wrapText="1"/>
    </xf>
    <xf numFmtId="0" fontId="29" fillId="9" borderId="6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 indent="1"/>
    </xf>
    <xf numFmtId="0" fontId="7" fillId="4" borderId="8" xfId="0" applyFont="1" applyFill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7" fillId="5" borderId="12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7" fillId="5" borderId="14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 indent="1"/>
    </xf>
    <xf numFmtId="0" fontId="7" fillId="5" borderId="13" xfId="0" applyFont="1" applyFill="1" applyBorder="1" applyAlignment="1">
      <alignment horizontal="left" vertical="center" wrapText="1" indent="1"/>
    </xf>
    <xf numFmtId="0" fontId="7" fillId="5" borderId="14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5" fillId="9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abSelected="1" workbookViewId="0">
      <selection activeCell="J31" sqref="J31"/>
    </sheetView>
  </sheetViews>
  <sheetFormatPr defaultColWidth="9" defaultRowHeight="1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>
      <c r="A1" s="398" t="s">
        <v>252</v>
      </c>
      <c r="B1" s="398"/>
      <c r="C1" s="398"/>
      <c r="D1" s="398"/>
      <c r="E1" s="398"/>
      <c r="F1" s="398"/>
      <c r="G1" s="398"/>
      <c r="H1" s="398"/>
      <c r="I1" s="398"/>
      <c r="J1" s="398"/>
      <c r="K1" s="2"/>
    </row>
    <row r="2" spans="1:11" ht="18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>
      <c r="A3" s="398" t="s">
        <v>0</v>
      </c>
      <c r="B3" s="398"/>
      <c r="C3" s="398"/>
      <c r="D3" s="398"/>
      <c r="E3" s="398"/>
      <c r="F3" s="398"/>
      <c r="G3" s="398"/>
      <c r="H3" s="398"/>
      <c r="I3" s="409"/>
      <c r="J3" s="409"/>
      <c r="K3" s="174"/>
    </row>
    <row r="4" spans="1:11" ht="18">
      <c r="A4" s="3"/>
      <c r="B4" s="3"/>
      <c r="C4" s="3"/>
      <c r="D4" s="3"/>
      <c r="E4" s="3"/>
      <c r="F4" s="3"/>
      <c r="G4" s="3"/>
      <c r="H4" s="3"/>
      <c r="I4" s="4"/>
      <c r="J4" s="4"/>
      <c r="K4" s="4"/>
    </row>
    <row r="5" spans="1:11" ht="15.75">
      <c r="A5" s="398" t="s">
        <v>1</v>
      </c>
      <c r="B5" s="399"/>
      <c r="C5" s="399"/>
      <c r="D5" s="399"/>
      <c r="E5" s="399"/>
      <c r="F5" s="399"/>
      <c r="G5" s="399"/>
      <c r="H5" s="399"/>
      <c r="I5" s="399"/>
      <c r="J5" s="399"/>
      <c r="K5" s="175"/>
    </row>
    <row r="6" spans="1:11" ht="18">
      <c r="A6" s="315"/>
      <c r="B6" s="316"/>
      <c r="C6" s="316"/>
      <c r="D6" s="316"/>
      <c r="E6" s="317"/>
      <c r="F6" s="318"/>
      <c r="G6" s="318"/>
      <c r="H6" s="318"/>
      <c r="I6" s="318"/>
      <c r="J6" s="352" t="s">
        <v>2</v>
      </c>
      <c r="K6" s="353"/>
    </row>
    <row r="7" spans="1:11" ht="25.5">
      <c r="A7" s="319"/>
      <c r="B7" s="320"/>
      <c r="C7" s="320"/>
      <c r="D7" s="321"/>
      <c r="E7" s="322"/>
      <c r="F7" s="5" t="s">
        <v>253</v>
      </c>
      <c r="G7" s="5" t="s">
        <v>245</v>
      </c>
      <c r="H7" s="5" t="s">
        <v>246</v>
      </c>
      <c r="I7" s="5" t="s">
        <v>254</v>
      </c>
      <c r="J7" s="5" t="s">
        <v>3</v>
      </c>
      <c r="K7" s="5" t="s">
        <v>4</v>
      </c>
    </row>
    <row r="8" spans="1:11">
      <c r="A8" s="323"/>
      <c r="B8" s="324"/>
      <c r="C8" s="324"/>
      <c r="D8" s="325">
        <v>1</v>
      </c>
      <c r="E8" s="326"/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</row>
    <row r="9" spans="1:11">
      <c r="A9" s="405" t="s">
        <v>5</v>
      </c>
      <c r="B9" s="404"/>
      <c r="C9" s="404"/>
      <c r="D9" s="404"/>
      <c r="E9" s="410"/>
      <c r="F9" s="16">
        <f>F10+F11</f>
        <v>1341824.25</v>
      </c>
      <c r="G9" s="16">
        <f t="shared" ref="G9:I9" si="0">G10+G11</f>
        <v>1728430</v>
      </c>
      <c r="H9" s="328">
        <f t="shared" si="0"/>
        <v>0</v>
      </c>
      <c r="I9" s="16">
        <f t="shared" si="0"/>
        <v>1573725.5</v>
      </c>
      <c r="J9" s="16">
        <f t="shared" ref="J9:J15" si="1">SUM(I9/F9*100)</f>
        <v>117.28253532457771</v>
      </c>
      <c r="K9" s="16">
        <f>SUM(I9/G9*100)</f>
        <v>91.049420572426996</v>
      </c>
    </row>
    <row r="10" spans="1:11">
      <c r="A10" s="411" t="s">
        <v>6</v>
      </c>
      <c r="B10" s="408"/>
      <c r="C10" s="408"/>
      <c r="D10" s="408"/>
      <c r="E10" s="402"/>
      <c r="F10" s="329">
        <v>1340828.1499999999</v>
      </c>
      <c r="G10" s="329">
        <v>1727830</v>
      </c>
      <c r="H10" s="330"/>
      <c r="I10" s="329">
        <v>1573425.8</v>
      </c>
      <c r="J10" s="329">
        <f t="shared" si="1"/>
        <v>117.34731255455817</v>
      </c>
      <c r="K10" s="16">
        <f t="shared" ref="K10:K15" si="2">SUM(I10/G10*100)</f>
        <v>91.063692608647841</v>
      </c>
    </row>
    <row r="11" spans="1:11">
      <c r="A11" s="401" t="s">
        <v>7</v>
      </c>
      <c r="B11" s="402"/>
      <c r="C11" s="402"/>
      <c r="D11" s="402"/>
      <c r="E11" s="402"/>
      <c r="F11" s="329">
        <v>996.1</v>
      </c>
      <c r="G11" s="329">
        <v>600</v>
      </c>
      <c r="H11" s="330"/>
      <c r="I11" s="329">
        <v>299.7</v>
      </c>
      <c r="J11" s="329">
        <f t="shared" si="1"/>
        <v>30.08734062845096</v>
      </c>
      <c r="K11" s="16">
        <f t="shared" si="2"/>
        <v>49.95</v>
      </c>
    </row>
    <row r="12" spans="1:11">
      <c r="A12" s="331" t="s">
        <v>8</v>
      </c>
      <c r="B12" s="327"/>
      <c r="C12" s="327"/>
      <c r="D12" s="327"/>
      <c r="E12" s="327"/>
      <c r="F12" s="16">
        <f>F13+F14</f>
        <v>1276746.1000000001</v>
      </c>
      <c r="G12" s="16">
        <f t="shared" ref="G12:I12" si="3">G13+G14</f>
        <v>1800637.82</v>
      </c>
      <c r="H12" s="328">
        <f t="shared" si="3"/>
        <v>0</v>
      </c>
      <c r="I12" s="16">
        <f t="shared" si="3"/>
        <v>1616172.53</v>
      </c>
      <c r="J12" s="16">
        <f t="shared" si="1"/>
        <v>126.58527251424539</v>
      </c>
      <c r="K12" s="16">
        <f t="shared" si="2"/>
        <v>89.755558394302753</v>
      </c>
    </row>
    <row r="13" spans="1:11">
      <c r="A13" s="407" t="s">
        <v>9</v>
      </c>
      <c r="B13" s="408"/>
      <c r="C13" s="408"/>
      <c r="D13" s="408"/>
      <c r="E13" s="408"/>
      <c r="F13" s="329">
        <v>1274756.58</v>
      </c>
      <c r="G13" s="329">
        <v>1790417.82</v>
      </c>
      <c r="H13" s="330"/>
      <c r="I13" s="329">
        <v>1606514.25</v>
      </c>
      <c r="J13" s="354">
        <f t="shared" si="1"/>
        <v>126.02517807752756</v>
      </c>
      <c r="K13" s="16">
        <f t="shared" si="2"/>
        <v>89.728455115577432</v>
      </c>
    </row>
    <row r="14" spans="1:11">
      <c r="A14" s="401" t="s">
        <v>10</v>
      </c>
      <c r="B14" s="402"/>
      <c r="C14" s="402"/>
      <c r="D14" s="402"/>
      <c r="E14" s="402"/>
      <c r="F14" s="329">
        <v>1989.52</v>
      </c>
      <c r="G14" s="329">
        <v>10220</v>
      </c>
      <c r="H14" s="330"/>
      <c r="I14" s="329">
        <v>9658.2800000000007</v>
      </c>
      <c r="J14" s="354">
        <f t="shared" si="1"/>
        <v>485.45779886605817</v>
      </c>
      <c r="K14" s="16">
        <f t="shared" si="2"/>
        <v>94.503718199608628</v>
      </c>
    </row>
    <row r="15" spans="1:11">
      <c r="A15" s="403" t="s">
        <v>11</v>
      </c>
      <c r="B15" s="404"/>
      <c r="C15" s="404"/>
      <c r="D15" s="404"/>
      <c r="E15" s="404"/>
      <c r="F15" s="16">
        <f>F9-F12</f>
        <v>65078.149999999907</v>
      </c>
      <c r="G15" s="16">
        <f t="shared" ref="G15:I15" si="4">G9-G12</f>
        <v>-72207.820000000065</v>
      </c>
      <c r="H15" s="328">
        <f t="shared" si="4"/>
        <v>0</v>
      </c>
      <c r="I15" s="16">
        <f t="shared" si="4"/>
        <v>-42447.030000000028</v>
      </c>
      <c r="J15" s="355">
        <f t="shared" si="1"/>
        <v>-65.224702914880169</v>
      </c>
      <c r="K15" s="16">
        <f t="shared" si="2"/>
        <v>58.784533309550113</v>
      </c>
    </row>
    <row r="16" spans="1:11" ht="18">
      <c r="A16" s="3"/>
      <c r="B16" s="332"/>
      <c r="C16" s="332"/>
      <c r="D16" s="332"/>
      <c r="E16" s="332"/>
      <c r="F16" s="332"/>
      <c r="G16" s="332"/>
      <c r="H16" s="333"/>
      <c r="I16" s="333"/>
      <c r="J16" s="333"/>
      <c r="K16" s="333"/>
    </row>
    <row r="17" spans="1:15" ht="15.75">
      <c r="A17" s="398" t="s">
        <v>12</v>
      </c>
      <c r="B17" s="399"/>
      <c r="C17" s="399"/>
      <c r="D17" s="399"/>
      <c r="E17" s="399"/>
      <c r="F17" s="399"/>
      <c r="G17" s="399"/>
      <c r="H17" s="399"/>
      <c r="I17" s="399"/>
      <c r="J17" s="399"/>
      <c r="K17" s="175"/>
    </row>
    <row r="18" spans="1:15" ht="18">
      <c r="A18" s="3"/>
      <c r="B18" s="332"/>
      <c r="C18" s="332"/>
      <c r="D18" s="332"/>
      <c r="E18" s="332"/>
      <c r="F18" s="332"/>
      <c r="G18" s="332"/>
      <c r="H18" s="333"/>
      <c r="I18" s="333"/>
      <c r="J18" s="333"/>
      <c r="K18" s="333"/>
      <c r="O18" s="373"/>
    </row>
    <row r="19" spans="1:15" ht="25.5">
      <c r="A19" s="323"/>
      <c r="B19" s="324"/>
      <c r="C19" s="324"/>
      <c r="D19" s="325"/>
      <c r="E19" s="326"/>
      <c r="F19" s="5" t="s">
        <v>253</v>
      </c>
      <c r="G19" s="5" t="s">
        <v>245</v>
      </c>
      <c r="H19" s="5" t="s">
        <v>246</v>
      </c>
      <c r="I19" s="5" t="s">
        <v>254</v>
      </c>
      <c r="J19" s="5" t="s">
        <v>3</v>
      </c>
      <c r="K19" s="5" t="s">
        <v>4</v>
      </c>
    </row>
    <row r="20" spans="1:15">
      <c r="A20" s="323"/>
      <c r="B20" s="324"/>
      <c r="C20" s="334"/>
      <c r="D20" s="325">
        <v>1</v>
      </c>
      <c r="E20" s="335"/>
      <c r="F20" s="10"/>
      <c r="G20" s="10">
        <v>3</v>
      </c>
      <c r="H20" s="10">
        <v>4</v>
      </c>
      <c r="I20" s="10">
        <v>5</v>
      </c>
      <c r="J20" s="10">
        <v>6</v>
      </c>
      <c r="K20" s="10">
        <v>7</v>
      </c>
    </row>
    <row r="21" spans="1:15">
      <c r="A21" s="401" t="s">
        <v>13</v>
      </c>
      <c r="B21" s="402"/>
      <c r="C21" s="402"/>
      <c r="D21" s="402"/>
      <c r="E21" s="402"/>
      <c r="F21" s="329">
        <v>0</v>
      </c>
      <c r="G21" s="164">
        <v>0</v>
      </c>
      <c r="H21" s="330"/>
      <c r="I21" s="329">
        <v>0</v>
      </c>
      <c r="J21" s="356" t="e">
        <f>SUM(I21/F21*100)</f>
        <v>#DIV/0!</v>
      </c>
      <c r="K21" s="356" t="e">
        <f>SUM(I21/H21*100)</f>
        <v>#DIV/0!</v>
      </c>
    </row>
    <row r="22" spans="1:15">
      <c r="A22" s="401" t="s">
        <v>14</v>
      </c>
      <c r="B22" s="402"/>
      <c r="C22" s="402"/>
      <c r="D22" s="402"/>
      <c r="E22" s="402"/>
      <c r="F22" s="329">
        <v>0</v>
      </c>
      <c r="G22" s="164">
        <v>0</v>
      </c>
      <c r="H22" s="330"/>
      <c r="I22" s="329">
        <v>0</v>
      </c>
      <c r="J22" s="356" t="e">
        <f>SUM(I22/F22*100)</f>
        <v>#DIV/0!</v>
      </c>
      <c r="K22" s="356" t="e">
        <f>SUM(I22/H22*100)</f>
        <v>#DIV/0!</v>
      </c>
    </row>
    <row r="23" spans="1:15">
      <c r="A23" s="403" t="s">
        <v>15</v>
      </c>
      <c r="B23" s="404"/>
      <c r="C23" s="404"/>
      <c r="D23" s="404"/>
      <c r="E23" s="404"/>
      <c r="F23" s="16">
        <f>F21-F22</f>
        <v>0</v>
      </c>
      <c r="G23" s="328">
        <f t="shared" ref="G23:I23" si="5">G21-G22</f>
        <v>0</v>
      </c>
      <c r="H23" s="328">
        <f t="shared" si="5"/>
        <v>0</v>
      </c>
      <c r="I23" s="16">
        <f t="shared" si="5"/>
        <v>0</v>
      </c>
      <c r="J23" s="357" t="e">
        <f>SUM(I23/F23*100)</f>
        <v>#DIV/0!</v>
      </c>
      <c r="K23" s="357" t="e">
        <f>SUM(I23/H23*100)</f>
        <v>#DIV/0!</v>
      </c>
    </row>
    <row r="24" spans="1:15">
      <c r="A24" s="405" t="s">
        <v>16</v>
      </c>
      <c r="B24" s="406"/>
      <c r="C24" s="406"/>
      <c r="D24" s="406"/>
      <c r="E24" s="406"/>
      <c r="F24" s="16">
        <v>1122.03</v>
      </c>
      <c r="G24" s="16"/>
      <c r="H24" s="328"/>
      <c r="I24" s="16">
        <v>72207.820000000007</v>
      </c>
      <c r="J24" s="355"/>
      <c r="K24" s="357"/>
    </row>
    <row r="25" spans="1:15">
      <c r="A25" s="405" t="s">
        <v>17</v>
      </c>
      <c r="B25" s="406"/>
      <c r="C25" s="406"/>
      <c r="D25" s="406"/>
      <c r="E25" s="406"/>
      <c r="F25" s="16">
        <f>SUM(F15+F24)</f>
        <v>66200.179999999906</v>
      </c>
      <c r="G25" s="16">
        <f t="shared" ref="G25:I25" si="6">SUM(G15+G24)</f>
        <v>-72207.820000000065</v>
      </c>
      <c r="H25" s="16">
        <f t="shared" si="6"/>
        <v>0</v>
      </c>
      <c r="I25" s="16">
        <f t="shared" si="6"/>
        <v>29760.789999999979</v>
      </c>
      <c r="J25" s="355">
        <f>SUM(I25/F25*100)</f>
        <v>44.955753896741705</v>
      </c>
      <c r="K25" s="357" t="e">
        <f>SUM(I25/H25*100)</f>
        <v>#DIV/0!</v>
      </c>
    </row>
    <row r="26" spans="1:15" ht="18">
      <c r="A26" s="3"/>
      <c r="B26" s="332"/>
      <c r="C26" s="332"/>
      <c r="D26" s="332"/>
      <c r="E26" s="332"/>
      <c r="F26" s="332"/>
      <c r="G26" s="332"/>
      <c r="H26" s="333"/>
      <c r="I26" s="333"/>
      <c r="J26" s="333"/>
      <c r="K26" s="333"/>
    </row>
    <row r="27" spans="1:15" ht="15.75">
      <c r="A27" s="398"/>
      <c r="B27" s="399"/>
      <c r="C27" s="399"/>
      <c r="D27" s="399"/>
      <c r="E27" s="399"/>
      <c r="F27" s="399"/>
      <c r="G27" s="399"/>
      <c r="H27" s="399"/>
      <c r="I27" s="399"/>
      <c r="J27" s="399"/>
      <c r="K27" s="175"/>
    </row>
    <row r="28" spans="1:15" ht="15.75">
      <c r="A28" s="2"/>
      <c r="B28" s="175"/>
      <c r="C28" s="175"/>
      <c r="D28" s="175"/>
      <c r="E28" s="175"/>
      <c r="F28" s="175"/>
      <c r="G28" s="175"/>
      <c r="H28" s="175"/>
      <c r="I28" s="175"/>
      <c r="J28" s="175"/>
      <c r="K28" s="175"/>
    </row>
    <row r="29" spans="1:15">
      <c r="A29" s="336"/>
      <c r="B29" s="336"/>
      <c r="C29" s="336"/>
      <c r="D29" s="337"/>
      <c r="E29" s="338"/>
      <c r="F29" s="339"/>
      <c r="G29" s="339"/>
      <c r="H29" s="339"/>
      <c r="I29" s="339"/>
      <c r="J29" s="339"/>
      <c r="K29" s="339"/>
    </row>
    <row r="30" spans="1:15" ht="15" customHeight="1">
      <c r="A30" s="393"/>
      <c r="B30" s="393"/>
      <c r="C30" s="393"/>
      <c r="D30" s="393"/>
      <c r="E30" s="393"/>
      <c r="F30" s="340"/>
      <c r="G30" s="340"/>
      <c r="H30" s="340"/>
      <c r="I30" s="340"/>
      <c r="J30" s="358"/>
      <c r="K30" s="358"/>
    </row>
    <row r="31" spans="1:15" ht="15" customHeight="1">
      <c r="A31" s="393"/>
      <c r="B31" s="395"/>
      <c r="C31" s="395"/>
      <c r="D31" s="395"/>
      <c r="E31" s="395"/>
      <c r="F31" s="340"/>
      <c r="G31" s="340"/>
      <c r="H31" s="340"/>
      <c r="I31" s="340"/>
      <c r="J31" s="340"/>
      <c r="K31" s="340"/>
    </row>
    <row r="32" spans="1:15" ht="45" customHeight="1">
      <c r="A32" s="393"/>
      <c r="B32" s="393"/>
      <c r="C32" s="393"/>
      <c r="D32" s="393"/>
      <c r="E32" s="393"/>
      <c r="F32" s="340"/>
      <c r="G32" s="340"/>
      <c r="H32" s="340"/>
      <c r="I32" s="340"/>
      <c r="J32" s="340"/>
      <c r="K32" s="340"/>
    </row>
    <row r="33" spans="1:11" ht="15.75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2"/>
    </row>
    <row r="34" spans="1:11" ht="15.75">
      <c r="A34" s="400"/>
      <c r="B34" s="400"/>
      <c r="C34" s="400"/>
      <c r="D34" s="400"/>
      <c r="E34" s="400"/>
      <c r="F34" s="400"/>
      <c r="G34" s="400"/>
      <c r="H34" s="400"/>
      <c r="I34" s="400"/>
      <c r="J34" s="400"/>
      <c r="K34" s="341"/>
    </row>
    <row r="35" spans="1:11" ht="18">
      <c r="A35" s="343"/>
      <c r="B35" s="344"/>
      <c r="C35" s="344"/>
      <c r="D35" s="344"/>
      <c r="E35" s="344"/>
      <c r="F35" s="344"/>
      <c r="G35" s="344"/>
      <c r="H35" s="345"/>
      <c r="I35" s="345"/>
      <c r="J35" s="345"/>
      <c r="K35" s="345"/>
    </row>
    <row r="36" spans="1:11">
      <c r="A36" s="346"/>
      <c r="B36" s="346"/>
      <c r="C36" s="346"/>
      <c r="D36" s="347"/>
      <c r="E36" s="348"/>
      <c r="F36" s="349"/>
      <c r="G36" s="349"/>
      <c r="H36" s="349"/>
      <c r="I36" s="349"/>
      <c r="J36" s="349"/>
      <c r="K36" s="349"/>
    </row>
    <row r="37" spans="1:11">
      <c r="A37" s="393"/>
      <c r="B37" s="393"/>
      <c r="C37" s="393"/>
      <c r="D37" s="393"/>
      <c r="E37" s="393"/>
      <c r="F37" s="340"/>
      <c r="G37" s="340"/>
      <c r="H37" s="340"/>
      <c r="I37" s="340"/>
      <c r="J37" s="358"/>
      <c r="K37" s="358"/>
    </row>
    <row r="38" spans="1:11" ht="28.5" customHeight="1">
      <c r="A38" s="393"/>
      <c r="B38" s="393"/>
      <c r="C38" s="393"/>
      <c r="D38" s="393"/>
      <c r="E38" s="393"/>
      <c r="F38" s="340"/>
      <c r="G38" s="340"/>
      <c r="H38" s="340"/>
      <c r="I38" s="340"/>
      <c r="J38" s="358"/>
      <c r="K38" s="358"/>
    </row>
    <row r="39" spans="1:11">
      <c r="A39" s="393"/>
      <c r="B39" s="394"/>
      <c r="C39" s="394"/>
      <c r="D39" s="394"/>
      <c r="E39" s="394"/>
      <c r="F39" s="340"/>
      <c r="G39" s="340"/>
      <c r="H39" s="340"/>
      <c r="I39" s="340"/>
      <c r="J39" s="358"/>
      <c r="K39" s="358"/>
    </row>
    <row r="40" spans="1:11" ht="15" customHeight="1">
      <c r="A40" s="393"/>
      <c r="B40" s="395"/>
      <c r="C40" s="395"/>
      <c r="D40" s="395"/>
      <c r="E40" s="395"/>
      <c r="F40" s="350"/>
      <c r="G40" s="350"/>
      <c r="H40" s="350"/>
      <c r="I40" s="350"/>
      <c r="J40" s="350"/>
      <c r="K40" s="350"/>
    </row>
    <row r="41" spans="1:11" ht="17.25" customHeight="1"/>
    <row r="42" spans="1:11">
      <c r="A42" s="396"/>
      <c r="B42" s="397"/>
      <c r="C42" s="397"/>
      <c r="D42" s="397"/>
      <c r="E42" s="397"/>
      <c r="F42" s="397"/>
      <c r="G42" s="397"/>
      <c r="H42" s="397"/>
      <c r="I42" s="397"/>
      <c r="J42" s="397"/>
      <c r="K42" s="351"/>
    </row>
    <row r="43" spans="1:11" ht="9" customHeight="1"/>
  </sheetData>
  <mergeCells count="25"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22:E22"/>
    <mergeCell ref="A23:E23"/>
    <mergeCell ref="A24:E24"/>
    <mergeCell ref="A25:E25"/>
    <mergeCell ref="A27:J27"/>
    <mergeCell ref="A30:E30"/>
    <mergeCell ref="A31:E31"/>
    <mergeCell ref="A32:E32"/>
    <mergeCell ref="A34:J34"/>
    <mergeCell ref="A37:E37"/>
    <mergeCell ref="A38:E38"/>
    <mergeCell ref="A39:E39"/>
    <mergeCell ref="A40:E40"/>
    <mergeCell ref="A42:J42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4"/>
  <sheetViews>
    <sheetView workbookViewId="0">
      <selection activeCell="I108" sqref="I108"/>
    </sheetView>
  </sheetViews>
  <sheetFormatPr defaultColWidth="9" defaultRowHeight="1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>
      <c r="A1" s="398"/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8" customHeight="1">
      <c r="A2" s="3"/>
      <c r="B2" s="3"/>
      <c r="C2" s="3"/>
      <c r="D2" s="3"/>
      <c r="E2" s="3"/>
      <c r="F2" s="3"/>
      <c r="G2" s="3"/>
      <c r="H2" s="3"/>
      <c r="I2" s="3"/>
    </row>
    <row r="3" spans="1:11" ht="15.75" customHeight="1">
      <c r="A3" s="398" t="s">
        <v>0</v>
      </c>
      <c r="B3" s="398"/>
      <c r="C3" s="398"/>
      <c r="D3" s="398"/>
      <c r="E3" s="398"/>
      <c r="F3" s="398"/>
      <c r="G3" s="398"/>
      <c r="H3" s="398"/>
      <c r="I3" s="2"/>
    </row>
    <row r="4" spans="1:11" ht="18">
      <c r="A4" s="3"/>
      <c r="B4" s="3"/>
      <c r="C4" s="3"/>
      <c r="D4" s="3"/>
      <c r="E4" s="3"/>
      <c r="F4" s="3"/>
      <c r="G4" s="4"/>
      <c r="H4" s="4"/>
      <c r="I4" s="4"/>
    </row>
    <row r="5" spans="1:11" ht="18" customHeight="1">
      <c r="A5" s="398" t="s">
        <v>18</v>
      </c>
      <c r="B5" s="398"/>
      <c r="C5" s="398"/>
      <c r="D5" s="398"/>
      <c r="E5" s="398"/>
      <c r="F5" s="398"/>
      <c r="G5" s="398"/>
      <c r="H5" s="398"/>
      <c r="I5" s="2"/>
    </row>
    <row r="6" spans="1:11" ht="18">
      <c r="A6" s="3"/>
      <c r="B6" s="3"/>
      <c r="C6" s="3"/>
      <c r="D6" s="3"/>
      <c r="E6" s="3"/>
      <c r="F6" s="3"/>
      <c r="G6" s="4"/>
      <c r="H6" s="4"/>
      <c r="I6" s="4"/>
    </row>
    <row r="7" spans="1:11" ht="15.75" customHeight="1">
      <c r="A7" s="398" t="s">
        <v>19</v>
      </c>
      <c r="B7" s="398"/>
      <c r="C7" s="398"/>
      <c r="D7" s="398"/>
      <c r="E7" s="398"/>
      <c r="F7" s="398"/>
      <c r="G7" s="398"/>
      <c r="H7" s="398"/>
      <c r="I7" s="2"/>
    </row>
    <row r="8" spans="1:11" ht="18">
      <c r="A8" s="3"/>
      <c r="B8" s="3"/>
      <c r="C8" s="3"/>
      <c r="D8" s="3"/>
      <c r="E8" s="3"/>
      <c r="F8" s="3"/>
      <c r="G8" s="4"/>
      <c r="H8" s="4"/>
      <c r="I8" s="4"/>
    </row>
    <row r="9" spans="1:11" ht="38.25">
      <c r="B9" s="203"/>
      <c r="C9" s="203"/>
      <c r="D9" s="203"/>
      <c r="E9" s="204" t="s">
        <v>20</v>
      </c>
      <c r="F9" s="5" t="s">
        <v>255</v>
      </c>
      <c r="G9" s="5" t="s">
        <v>247</v>
      </c>
      <c r="H9" s="5" t="s">
        <v>248</v>
      </c>
      <c r="I9" s="204" t="s">
        <v>256</v>
      </c>
      <c r="J9" s="285" t="s">
        <v>21</v>
      </c>
      <c r="K9" s="285" t="s">
        <v>22</v>
      </c>
    </row>
    <row r="10" spans="1:11">
      <c r="A10" s="205"/>
      <c r="B10" s="206"/>
      <c r="C10" s="41"/>
      <c r="D10" s="207">
        <v>1</v>
      </c>
      <c r="E10" s="208"/>
      <c r="F10" s="209">
        <v>2</v>
      </c>
      <c r="G10" s="209">
        <v>3</v>
      </c>
      <c r="H10" s="209">
        <v>4</v>
      </c>
      <c r="I10" s="286">
        <v>5</v>
      </c>
      <c r="J10" s="287">
        <v>6</v>
      </c>
      <c r="K10" s="287">
        <v>7</v>
      </c>
    </row>
    <row r="11" spans="1:11" ht="15.75" customHeight="1">
      <c r="A11" s="210"/>
      <c r="B11" s="210"/>
      <c r="C11" s="210"/>
      <c r="D11" s="211"/>
      <c r="E11" s="212" t="s">
        <v>23</v>
      </c>
      <c r="F11" s="14">
        <f>SUM(F12+F38)</f>
        <v>1341824.2500000005</v>
      </c>
      <c r="G11" s="14">
        <f>SUM(G12+G39)</f>
        <v>1728430</v>
      </c>
      <c r="H11" s="14">
        <f t="shared" ref="H11" si="0">SUM(H12)</f>
        <v>0</v>
      </c>
      <c r="I11" s="14">
        <f>SUM(I12+I38)</f>
        <v>1573725.5</v>
      </c>
      <c r="J11" s="288">
        <f t="shared" ref="J11:J18" si="1">SUM(I11/F11*100)</f>
        <v>117.28253532457768</v>
      </c>
      <c r="K11" s="289">
        <f>SUM(I11/G11*100)</f>
        <v>91.049420572426996</v>
      </c>
    </row>
    <row r="12" spans="1:11">
      <c r="A12" s="213">
        <v>6</v>
      </c>
      <c r="B12" s="213"/>
      <c r="C12" s="213"/>
      <c r="D12" s="214"/>
      <c r="E12" s="215" t="s">
        <v>24</v>
      </c>
      <c r="F12" s="216">
        <f>SUM(F13+F21+F25+F28+F34)</f>
        <v>1340828.1500000004</v>
      </c>
      <c r="G12" s="216">
        <f>SUM(G13+G21+G25+G28+G34)</f>
        <v>1727830</v>
      </c>
      <c r="H12" s="216">
        <f t="shared" ref="H12" si="2">SUM(H13+H21+H28+H34)</f>
        <v>0</v>
      </c>
      <c r="I12" s="216">
        <f>SUM(I13+I21+I25+I28+I34)</f>
        <v>1573425.8</v>
      </c>
      <c r="J12" s="290">
        <f t="shared" si="1"/>
        <v>117.34731255455814</v>
      </c>
      <c r="K12" s="289">
        <f t="shared" ref="K12:K19" si="3">SUM(I12/G12*100)</f>
        <v>91.063692608647841</v>
      </c>
    </row>
    <row r="13" spans="1:11" ht="39">
      <c r="A13" s="217"/>
      <c r="B13" s="217">
        <v>63</v>
      </c>
      <c r="C13" s="217"/>
      <c r="D13" s="218"/>
      <c r="E13" s="219" t="s">
        <v>25</v>
      </c>
      <c r="F13" s="220">
        <f>SUM(F14+F16+F19)</f>
        <v>1240211.3500000001</v>
      </c>
      <c r="G13" s="220">
        <f>SUM(G14+G16+G19)</f>
        <v>1603127</v>
      </c>
      <c r="H13" s="220">
        <f t="shared" ref="H13" si="4">SUM(H14+H16)</f>
        <v>0</v>
      </c>
      <c r="I13" s="220">
        <f>SUM(I14+I16+I19)</f>
        <v>1442248.28</v>
      </c>
      <c r="J13" s="291">
        <f t="shared" si="1"/>
        <v>116.2905241917033</v>
      </c>
      <c r="K13" s="289">
        <f t="shared" si="3"/>
        <v>89.964692753599678</v>
      </c>
    </row>
    <row r="14" spans="1:11" ht="26.25">
      <c r="A14" s="192"/>
      <c r="B14" s="221"/>
      <c r="C14" s="221">
        <v>634</v>
      </c>
      <c r="D14" s="222"/>
      <c r="E14" s="223" t="s">
        <v>26</v>
      </c>
      <c r="F14" s="24">
        <f>SUM(F15)</f>
        <v>0</v>
      </c>
      <c r="G14" s="24"/>
      <c r="H14" s="24">
        <f t="shared" ref="H14:I14" si="5">SUM(H15)</f>
        <v>0</v>
      </c>
      <c r="I14" s="24">
        <f t="shared" si="5"/>
        <v>0</v>
      </c>
      <c r="J14" s="292" t="e">
        <f t="shared" si="1"/>
        <v>#DIV/0!</v>
      </c>
      <c r="K14" s="289" t="e">
        <f t="shared" si="3"/>
        <v>#DIV/0!</v>
      </c>
    </row>
    <row r="15" spans="1:11" ht="26.25">
      <c r="A15" s="157"/>
      <c r="B15" s="171"/>
      <c r="C15" s="171"/>
      <c r="D15" s="224">
        <v>6341</v>
      </c>
      <c r="E15" s="225" t="s">
        <v>27</v>
      </c>
      <c r="F15" s="26"/>
      <c r="G15" s="26">
        <v>0</v>
      </c>
      <c r="H15" s="26">
        <v>0</v>
      </c>
      <c r="I15" s="115">
        <v>0</v>
      </c>
      <c r="J15" s="293" t="e">
        <f t="shared" si="1"/>
        <v>#DIV/0!</v>
      </c>
      <c r="K15" s="289" t="e">
        <f t="shared" si="3"/>
        <v>#DIV/0!</v>
      </c>
    </row>
    <row r="16" spans="1:11" ht="26.25">
      <c r="A16" s="226"/>
      <c r="B16" s="227"/>
      <c r="C16" s="227">
        <v>636</v>
      </c>
      <c r="D16" s="228"/>
      <c r="E16" s="223" t="s">
        <v>28</v>
      </c>
      <c r="F16" s="24">
        <f>SUM(F17+F18)</f>
        <v>1045763.01</v>
      </c>
      <c r="G16" s="24">
        <f t="shared" ref="G16:H16" si="6">SUM(G17+G18)</f>
        <v>1427667</v>
      </c>
      <c r="H16" s="24">
        <f t="shared" si="6"/>
        <v>0</v>
      </c>
      <c r="I16" s="24">
        <f t="shared" ref="I16" si="7">SUM(I17+I18)</f>
        <v>1290464.49</v>
      </c>
      <c r="J16" s="292">
        <f t="shared" si="1"/>
        <v>123.39932447983601</v>
      </c>
      <c r="K16" s="289">
        <f t="shared" si="3"/>
        <v>90.389740044422112</v>
      </c>
    </row>
    <row r="17" spans="1:14" ht="39">
      <c r="A17" s="182"/>
      <c r="B17" s="190"/>
      <c r="C17" s="190"/>
      <c r="D17" s="224">
        <v>6361</v>
      </c>
      <c r="E17" s="225" t="s">
        <v>29</v>
      </c>
      <c r="F17" s="26">
        <v>1045232.01</v>
      </c>
      <c r="G17" s="26">
        <v>1427667</v>
      </c>
      <c r="H17" s="26">
        <v>0</v>
      </c>
      <c r="I17" s="294">
        <v>1288405.96</v>
      </c>
      <c r="J17" s="295">
        <f t="shared" si="1"/>
        <v>123.26506915914295</v>
      </c>
      <c r="K17" s="289">
        <f t="shared" si="3"/>
        <v>90.245551658755147</v>
      </c>
    </row>
    <row r="18" spans="1:14" ht="39">
      <c r="A18" s="182"/>
      <c r="B18" s="190"/>
      <c r="C18" s="193"/>
      <c r="D18" s="224">
        <v>6362</v>
      </c>
      <c r="E18" s="225" t="s">
        <v>30</v>
      </c>
      <c r="F18" s="26">
        <v>531</v>
      </c>
      <c r="G18" s="29">
        <v>0</v>
      </c>
      <c r="H18" s="26">
        <v>0</v>
      </c>
      <c r="I18" s="294">
        <v>2058.5300000000002</v>
      </c>
      <c r="J18" s="295">
        <f t="shared" si="1"/>
        <v>387.67043314500944</v>
      </c>
      <c r="K18" s="289" t="e">
        <f t="shared" si="3"/>
        <v>#DIV/0!</v>
      </c>
    </row>
    <row r="19" spans="1:14" ht="26.25">
      <c r="A19" s="229"/>
      <c r="B19" s="230"/>
      <c r="C19" s="231">
        <v>638</v>
      </c>
      <c r="D19" s="232"/>
      <c r="E19" s="233" t="s">
        <v>31</v>
      </c>
      <c r="F19" s="22">
        <f>SUM(F20)</f>
        <v>194448.34</v>
      </c>
      <c r="G19" s="22">
        <f>SUM(G20)</f>
        <v>175460</v>
      </c>
      <c r="H19" s="26">
        <v>0</v>
      </c>
      <c r="I19" s="296">
        <f>SUM(I20)</f>
        <v>151783.79</v>
      </c>
      <c r="J19" s="280"/>
      <c r="K19" s="289">
        <f t="shared" si="3"/>
        <v>86.506206542801777</v>
      </c>
    </row>
    <row r="20" spans="1:14" ht="26.25">
      <c r="A20" s="182"/>
      <c r="B20" s="190"/>
      <c r="C20" s="193"/>
      <c r="D20" s="224">
        <v>6381</v>
      </c>
      <c r="E20" s="225" t="s">
        <v>32</v>
      </c>
      <c r="F20" s="26">
        <v>194448.34</v>
      </c>
      <c r="G20" s="26">
        <v>175460</v>
      </c>
      <c r="H20" s="26">
        <v>0</v>
      </c>
      <c r="I20" s="294">
        <v>151783.79</v>
      </c>
      <c r="J20" s="295"/>
      <c r="K20" s="289">
        <f t="shared" ref="K20:K33" si="8">SUM(I20/G20*100)</f>
        <v>86.506206542801777</v>
      </c>
    </row>
    <row r="21" spans="1:14">
      <c r="A21" s="234"/>
      <c r="B21" s="235">
        <v>64</v>
      </c>
      <c r="C21" s="236"/>
      <c r="D21" s="237"/>
      <c r="E21" s="219" t="s">
        <v>33</v>
      </c>
      <c r="F21" s="220">
        <f>SUM(F22)</f>
        <v>0.05</v>
      </c>
      <c r="G21" s="220">
        <f t="shared" ref="G21:I21" si="9">SUM(G22)</f>
        <v>3</v>
      </c>
      <c r="H21" s="26">
        <v>0</v>
      </c>
      <c r="I21" s="220">
        <f t="shared" si="9"/>
        <v>0.73</v>
      </c>
      <c r="J21" s="291">
        <f>SUM(I21/F21*100)</f>
        <v>1460</v>
      </c>
      <c r="K21" s="289">
        <f t="shared" si="8"/>
        <v>24.333333333333332</v>
      </c>
    </row>
    <row r="22" spans="1:14">
      <c r="A22" s="226"/>
      <c r="B22" s="227"/>
      <c r="C22" s="149">
        <v>641</v>
      </c>
      <c r="D22" s="228"/>
      <c r="E22" s="223" t="s">
        <v>34</v>
      </c>
      <c r="F22" s="24">
        <f>SUM(F23+F24)</f>
        <v>0.05</v>
      </c>
      <c r="G22" s="24">
        <f t="shared" ref="G22" si="10">SUM(G23)</f>
        <v>3</v>
      </c>
      <c r="H22" s="26">
        <v>0</v>
      </c>
      <c r="I22" s="24">
        <f>SUM(I23+I24)</f>
        <v>0.73</v>
      </c>
      <c r="J22" s="243">
        <f>SUM(I22/F22*100)</f>
        <v>1460</v>
      </c>
      <c r="K22" s="289">
        <f t="shared" si="8"/>
        <v>24.333333333333332</v>
      </c>
    </row>
    <row r="23" spans="1:14" ht="26.25">
      <c r="A23" s="182"/>
      <c r="B23" s="190"/>
      <c r="C23" s="193"/>
      <c r="D23" s="224">
        <v>6413</v>
      </c>
      <c r="E23" s="225" t="s">
        <v>35</v>
      </c>
      <c r="F23" s="115">
        <v>0.05</v>
      </c>
      <c r="G23" s="26">
        <v>3</v>
      </c>
      <c r="H23" s="26">
        <v>0</v>
      </c>
      <c r="I23" s="294">
        <v>0.73</v>
      </c>
      <c r="J23" s="293">
        <f>SUM(I23/F23*100)</f>
        <v>1460</v>
      </c>
      <c r="K23" s="289">
        <f t="shared" si="8"/>
        <v>24.333333333333332</v>
      </c>
    </row>
    <row r="24" spans="1:14">
      <c r="A24" s="182"/>
      <c r="B24" s="190"/>
      <c r="C24" s="193"/>
      <c r="D24" s="224">
        <v>6419</v>
      </c>
      <c r="E24" s="225" t="s">
        <v>36</v>
      </c>
      <c r="F24" s="26"/>
      <c r="G24" s="115">
        <v>0</v>
      </c>
      <c r="H24" s="26">
        <v>0</v>
      </c>
      <c r="I24" s="115">
        <v>0</v>
      </c>
      <c r="J24" s="293" t="e">
        <f>SUM(I24/F24*100)</f>
        <v>#DIV/0!</v>
      </c>
      <c r="K24" s="289" t="e">
        <f t="shared" si="8"/>
        <v>#DIV/0!</v>
      </c>
    </row>
    <row r="25" spans="1:14" ht="51.75">
      <c r="A25" s="234"/>
      <c r="B25" s="235">
        <v>65</v>
      </c>
      <c r="C25" s="236"/>
      <c r="D25" s="237"/>
      <c r="E25" s="219" t="s">
        <v>37</v>
      </c>
      <c r="F25" s="220">
        <f>SUM(F26)</f>
        <v>16010.04</v>
      </c>
      <c r="G25" s="220">
        <f t="shared" ref="G25:I25" si="11">SUM(G26)</f>
        <v>9000</v>
      </c>
      <c r="H25" s="160">
        <v>0</v>
      </c>
      <c r="I25" s="220">
        <f t="shared" si="11"/>
        <v>15907.54</v>
      </c>
      <c r="J25" s="291">
        <f t="shared" ref="J25:J44" si="12">SUM(I25/F25*100)</f>
        <v>99.359776740095597</v>
      </c>
      <c r="K25" s="289">
        <f t="shared" si="8"/>
        <v>176.75044444444444</v>
      </c>
    </row>
    <row r="26" spans="1:14">
      <c r="A26" s="226"/>
      <c r="B26" s="227"/>
      <c r="C26" s="149">
        <v>652</v>
      </c>
      <c r="D26" s="228"/>
      <c r="E26" s="223" t="s">
        <v>38</v>
      </c>
      <c r="F26" s="24">
        <f>SUM(F27)</f>
        <v>16010.04</v>
      </c>
      <c r="G26" s="24">
        <f t="shared" ref="G26:I26" si="13">SUM(G27)</f>
        <v>9000</v>
      </c>
      <c r="H26" s="26">
        <v>0</v>
      </c>
      <c r="I26" s="24">
        <f t="shared" si="13"/>
        <v>15907.54</v>
      </c>
      <c r="J26" s="292">
        <f t="shared" si="12"/>
        <v>99.359776740095597</v>
      </c>
      <c r="K26" s="289">
        <f t="shared" si="8"/>
        <v>176.75044444444444</v>
      </c>
      <c r="N26" s="182"/>
    </row>
    <row r="27" spans="1:14">
      <c r="A27" s="182"/>
      <c r="B27" s="190"/>
      <c r="C27" s="193"/>
      <c r="D27" s="224">
        <v>6526</v>
      </c>
      <c r="E27" s="225" t="s">
        <v>39</v>
      </c>
      <c r="F27" s="26">
        <v>16010.04</v>
      </c>
      <c r="G27" s="26">
        <v>9000</v>
      </c>
      <c r="H27" s="26">
        <v>0</v>
      </c>
      <c r="I27" s="294">
        <v>15907.54</v>
      </c>
      <c r="J27" s="295">
        <f t="shared" si="12"/>
        <v>99.359776740095597</v>
      </c>
      <c r="K27" s="289">
        <f t="shared" si="8"/>
        <v>176.75044444444444</v>
      </c>
      <c r="N27" s="182"/>
    </row>
    <row r="28" spans="1:14" ht="51.75">
      <c r="A28" s="234"/>
      <c r="B28" s="234">
        <v>66</v>
      </c>
      <c r="C28" s="217"/>
      <c r="D28" s="237"/>
      <c r="E28" s="219" t="s">
        <v>40</v>
      </c>
      <c r="F28" s="220">
        <f>SUM(F29+F31)</f>
        <v>13076.83</v>
      </c>
      <c r="G28" s="220">
        <f t="shared" ref="G28:I28" si="14">SUM(G29+G31)</f>
        <v>12500</v>
      </c>
      <c r="H28" s="220">
        <f t="shared" si="14"/>
        <v>0</v>
      </c>
      <c r="I28" s="220">
        <f t="shared" si="14"/>
        <v>12163.59</v>
      </c>
      <c r="J28" s="297">
        <f t="shared" si="12"/>
        <v>93.016350292846212</v>
      </c>
      <c r="K28" s="289">
        <f t="shared" si="8"/>
        <v>97.308720000000008</v>
      </c>
    </row>
    <row r="29" spans="1:14" ht="26.25">
      <c r="A29" s="238"/>
      <c r="B29" s="238"/>
      <c r="C29" s="79">
        <v>661</v>
      </c>
      <c r="D29" s="228">
        <v>661</v>
      </c>
      <c r="E29" s="223" t="s">
        <v>41</v>
      </c>
      <c r="F29" s="24">
        <f>SUM(F30)</f>
        <v>7706.98</v>
      </c>
      <c r="G29" s="24">
        <f>SUM(G30)</f>
        <v>8500</v>
      </c>
      <c r="H29" s="26">
        <v>0</v>
      </c>
      <c r="I29" s="24">
        <f t="shared" ref="I29" si="15">SUM(I30)</f>
        <v>8223.59</v>
      </c>
      <c r="J29" s="292">
        <f t="shared" si="12"/>
        <v>106.70314442232886</v>
      </c>
      <c r="K29" s="289">
        <f t="shared" si="8"/>
        <v>96.748117647058834</v>
      </c>
    </row>
    <row r="30" spans="1:14">
      <c r="A30" s="171"/>
      <c r="B30" s="171"/>
      <c r="C30" s="82"/>
      <c r="D30" s="224">
        <v>6615</v>
      </c>
      <c r="E30" s="225" t="s">
        <v>42</v>
      </c>
      <c r="F30" s="26">
        <v>7706.98</v>
      </c>
      <c r="G30" s="26">
        <v>8500</v>
      </c>
      <c r="H30" s="26">
        <v>0</v>
      </c>
      <c r="I30" s="298">
        <v>8223.59</v>
      </c>
      <c r="J30" s="295">
        <f t="shared" si="12"/>
        <v>106.70314442232886</v>
      </c>
      <c r="K30" s="289">
        <f t="shared" si="8"/>
        <v>96.748117647058834</v>
      </c>
    </row>
    <row r="31" spans="1:14" ht="39">
      <c r="A31" s="239"/>
      <c r="B31" s="240"/>
      <c r="C31" s="240">
        <v>663</v>
      </c>
      <c r="D31" s="241"/>
      <c r="E31" s="242" t="s">
        <v>43</v>
      </c>
      <c r="F31" s="243">
        <f>SUM(F32+F33)</f>
        <v>5369.85</v>
      </c>
      <c r="G31" s="243">
        <f>SUM(G32+G33)</f>
        <v>4000</v>
      </c>
      <c r="H31" s="26">
        <v>0</v>
      </c>
      <c r="I31" s="243">
        <f t="shared" ref="I31" si="16">SUM(I32+I33)</f>
        <v>3940</v>
      </c>
      <c r="J31" s="292">
        <f t="shared" si="12"/>
        <v>73.372626795906768</v>
      </c>
      <c r="K31" s="289">
        <f t="shared" si="8"/>
        <v>98.5</v>
      </c>
    </row>
    <row r="32" spans="1:14">
      <c r="B32" s="122"/>
      <c r="C32" s="122"/>
      <c r="D32" s="122">
        <v>6631</v>
      </c>
      <c r="E32" s="244" t="s">
        <v>44</v>
      </c>
      <c r="F32" s="115">
        <v>5369.85</v>
      </c>
      <c r="G32" s="115">
        <v>4000</v>
      </c>
      <c r="H32" s="26">
        <v>0</v>
      </c>
      <c r="I32" s="115">
        <v>3940</v>
      </c>
      <c r="J32" s="295">
        <f t="shared" si="12"/>
        <v>73.372626795906768</v>
      </c>
      <c r="K32" s="289">
        <f t="shared" si="8"/>
        <v>98.5</v>
      </c>
    </row>
    <row r="33" spans="1:11">
      <c r="A33" s="245"/>
      <c r="B33" s="122"/>
      <c r="C33" s="122"/>
      <c r="D33" s="246">
        <v>6632</v>
      </c>
      <c r="E33" s="244" t="s">
        <v>45</v>
      </c>
      <c r="F33" s="115">
        <v>0</v>
      </c>
      <c r="G33" s="115"/>
      <c r="H33" s="26">
        <v>0</v>
      </c>
      <c r="I33" s="115">
        <v>0</v>
      </c>
      <c r="J33" s="293" t="e">
        <f t="shared" si="12"/>
        <v>#DIV/0!</v>
      </c>
      <c r="K33" s="289" t="e">
        <f t="shared" si="8"/>
        <v>#DIV/0!</v>
      </c>
    </row>
    <row r="34" spans="1:11" ht="41.45" customHeight="1">
      <c r="A34" s="247"/>
      <c r="B34" s="248">
        <v>67</v>
      </c>
      <c r="C34" s="248"/>
      <c r="D34" s="248"/>
      <c r="E34" s="249" t="s">
        <v>46</v>
      </c>
      <c r="F34" s="250">
        <f>SUM(F35)</f>
        <v>71529.88</v>
      </c>
      <c r="G34" s="250">
        <f t="shared" ref="G34:I34" si="17">SUM(G35)</f>
        <v>103200</v>
      </c>
      <c r="H34" s="250">
        <f t="shared" si="17"/>
        <v>0</v>
      </c>
      <c r="I34" s="250">
        <f t="shared" si="17"/>
        <v>103105.66</v>
      </c>
      <c r="J34" s="297">
        <f t="shared" si="12"/>
        <v>144.14348241601971</v>
      </c>
      <c r="K34" s="289">
        <f t="shared" ref="K34:K44" si="18">SUM(I34/G34*100)</f>
        <v>99.908585271317833</v>
      </c>
    </row>
    <row r="35" spans="1:11" ht="38.25">
      <c r="A35" s="251"/>
      <c r="B35" s="252"/>
      <c r="C35" s="253">
        <v>671</v>
      </c>
      <c r="D35" s="253"/>
      <c r="E35" s="28" t="s">
        <v>47</v>
      </c>
      <c r="F35" s="254">
        <f>SUM(F36+F37)</f>
        <v>71529.88</v>
      </c>
      <c r="G35" s="254">
        <f>SUM(G36+G37)</f>
        <v>103200</v>
      </c>
      <c r="H35" s="26">
        <v>0</v>
      </c>
      <c r="I35" s="254">
        <f t="shared" ref="I35" si="19">SUM(I36+I37)</f>
        <v>103105.66</v>
      </c>
      <c r="J35" s="292">
        <f t="shared" si="12"/>
        <v>144.14348241601971</v>
      </c>
      <c r="K35" s="289">
        <f t="shared" si="18"/>
        <v>99.908585271317833</v>
      </c>
    </row>
    <row r="36" spans="1:11" ht="25.5">
      <c r="A36" s="5"/>
      <c r="B36" s="156"/>
      <c r="C36" s="156"/>
      <c r="D36" s="9">
        <v>6711</v>
      </c>
      <c r="E36" s="27" t="s">
        <v>48</v>
      </c>
      <c r="F36" s="191">
        <v>71529.88</v>
      </c>
      <c r="G36" s="191">
        <v>96980</v>
      </c>
      <c r="H36" s="26">
        <v>0</v>
      </c>
      <c r="I36" s="299">
        <v>96894.58</v>
      </c>
      <c r="J36" s="295">
        <f t="shared" si="12"/>
        <v>135.46028596720697</v>
      </c>
      <c r="K36" s="289">
        <f t="shared" si="18"/>
        <v>99.911919983501747</v>
      </c>
    </row>
    <row r="37" spans="1:11" ht="25.5">
      <c r="A37" s="5"/>
      <c r="B37" s="156"/>
      <c r="C37" s="156"/>
      <c r="D37" s="9">
        <v>6712</v>
      </c>
      <c r="E37" s="27" t="s">
        <v>49</v>
      </c>
      <c r="F37" s="115">
        <v>0</v>
      </c>
      <c r="G37" s="115">
        <v>6220</v>
      </c>
      <c r="H37" s="26">
        <v>0</v>
      </c>
      <c r="I37" s="115">
        <v>6211.08</v>
      </c>
      <c r="J37" s="293" t="e">
        <f t="shared" si="12"/>
        <v>#DIV/0!</v>
      </c>
      <c r="K37" s="289">
        <f t="shared" si="18"/>
        <v>99.856591639871382</v>
      </c>
    </row>
    <row r="38" spans="1:11" ht="25.5">
      <c r="A38" s="255">
        <v>7</v>
      </c>
      <c r="B38" s="256"/>
      <c r="C38" s="256"/>
      <c r="D38" s="256"/>
      <c r="E38" s="15" t="s">
        <v>50</v>
      </c>
      <c r="F38" s="185">
        <f>SUM(F40)</f>
        <v>996.1</v>
      </c>
      <c r="G38" s="185">
        <f t="shared" ref="G38:I38" si="20">SUM(G40)</f>
        <v>600</v>
      </c>
      <c r="H38" s="185">
        <f t="shared" si="20"/>
        <v>0</v>
      </c>
      <c r="I38" s="185">
        <f t="shared" si="20"/>
        <v>299.7</v>
      </c>
      <c r="J38" s="290">
        <f t="shared" si="12"/>
        <v>30.08734062845096</v>
      </c>
      <c r="K38" s="289">
        <f t="shared" si="18"/>
        <v>49.95</v>
      </c>
    </row>
    <row r="39" spans="1:11" ht="25.5">
      <c r="A39" s="198"/>
      <c r="B39" s="257">
        <v>72</v>
      </c>
      <c r="C39" s="37"/>
      <c r="D39" s="257"/>
      <c r="E39" s="258" t="s">
        <v>51</v>
      </c>
      <c r="F39" s="259">
        <f>SUM(F40)</f>
        <v>996.1</v>
      </c>
      <c r="G39" s="259">
        <f t="shared" ref="G39" si="21">SUM(G40)</f>
        <v>600</v>
      </c>
      <c r="H39" s="26">
        <v>0</v>
      </c>
      <c r="I39" s="259">
        <f>SUM(I40)</f>
        <v>299.7</v>
      </c>
      <c r="J39" s="297">
        <f t="shared" si="12"/>
        <v>30.08734062845096</v>
      </c>
      <c r="K39" s="289">
        <f t="shared" si="18"/>
        <v>49.95</v>
      </c>
    </row>
    <row r="40" spans="1:11" ht="27.75" customHeight="1">
      <c r="A40" s="192"/>
      <c r="B40" s="192"/>
      <c r="C40" s="221">
        <v>721</v>
      </c>
      <c r="D40" s="260"/>
      <c r="E40" s="261" t="s">
        <v>52</v>
      </c>
      <c r="F40" s="24">
        <f>SUM(F41)</f>
        <v>996.1</v>
      </c>
      <c r="G40" s="24">
        <f>SUM(G41)</f>
        <v>600</v>
      </c>
      <c r="H40" s="26">
        <v>0</v>
      </c>
      <c r="I40" s="24">
        <f>SUM(I41)</f>
        <v>299.7</v>
      </c>
      <c r="J40" s="292">
        <f t="shared" si="12"/>
        <v>30.08734062845096</v>
      </c>
      <c r="K40" s="289">
        <f t="shared" si="18"/>
        <v>49.95</v>
      </c>
    </row>
    <row r="41" spans="1:11" ht="15.75" customHeight="1">
      <c r="A41" s="157"/>
      <c r="B41" s="171"/>
      <c r="C41" s="171"/>
      <c r="D41" s="224">
        <v>7211</v>
      </c>
      <c r="E41" s="225" t="s">
        <v>53</v>
      </c>
      <c r="F41" s="26">
        <v>996.1</v>
      </c>
      <c r="G41" s="26">
        <v>600</v>
      </c>
      <c r="H41" s="26">
        <v>0</v>
      </c>
      <c r="I41" s="362">
        <v>299.7</v>
      </c>
      <c r="J41" s="295">
        <f>SUM(I42/F41*100)</f>
        <v>0</v>
      </c>
      <c r="K41" s="289">
        <f>SUM(I42/G41*100)</f>
        <v>0</v>
      </c>
    </row>
    <row r="42" spans="1:11">
      <c r="A42" s="182"/>
      <c r="B42" s="182"/>
      <c r="C42" s="182"/>
      <c r="D42" s="224" t="s">
        <v>54</v>
      </c>
      <c r="E42" s="225"/>
      <c r="F42" s="29"/>
      <c r="G42" s="29"/>
      <c r="H42" s="29"/>
      <c r="I42" s="294"/>
      <c r="J42" s="293" t="e">
        <f>SUM(#REF!/F42*100)</f>
        <v>#REF!</v>
      </c>
      <c r="K42" s="289" t="e">
        <f>SUM(#REF!/G42*100)</f>
        <v>#REF!</v>
      </c>
    </row>
    <row r="43" spans="1:11">
      <c r="A43" s="182"/>
      <c r="B43" s="182"/>
      <c r="C43" s="182"/>
      <c r="D43" s="224"/>
      <c r="E43" s="225"/>
      <c r="F43" s="29"/>
      <c r="G43" s="29"/>
      <c r="H43" s="29"/>
      <c r="I43" s="300"/>
      <c r="J43" s="293" t="e">
        <f t="shared" si="12"/>
        <v>#DIV/0!</v>
      </c>
      <c r="K43" s="289" t="e">
        <f t="shared" si="18"/>
        <v>#DIV/0!</v>
      </c>
    </row>
    <row r="44" spans="1:11">
      <c r="A44" s="182"/>
      <c r="B44" s="190"/>
      <c r="C44" s="193"/>
      <c r="D44" s="224"/>
      <c r="E44" s="225"/>
      <c r="F44" s="29"/>
      <c r="G44" s="29"/>
      <c r="H44" s="29"/>
      <c r="I44" s="300"/>
      <c r="J44" s="293" t="e">
        <f t="shared" si="12"/>
        <v>#DIV/0!</v>
      </c>
      <c r="K44" s="289" t="e">
        <f t="shared" si="18"/>
        <v>#DIV/0!</v>
      </c>
    </row>
    <row r="45" spans="1:11" ht="38.25">
      <c r="A45" s="172"/>
      <c r="B45" s="262"/>
      <c r="C45" s="263"/>
      <c r="D45" s="264"/>
      <c r="E45" s="265" t="s">
        <v>20</v>
      </c>
      <c r="F45" s="5" t="s">
        <v>255</v>
      </c>
      <c r="G45" s="5" t="s">
        <v>247</v>
      </c>
      <c r="H45" s="5" t="s">
        <v>248</v>
      </c>
      <c r="I45" s="204" t="s">
        <v>256</v>
      </c>
      <c r="J45" s="285" t="s">
        <v>21</v>
      </c>
      <c r="K45" s="285" t="s">
        <v>55</v>
      </c>
    </row>
    <row r="46" spans="1:11">
      <c r="A46" s="266"/>
      <c r="B46" s="266"/>
      <c r="C46" s="267"/>
      <c r="D46" s="268"/>
      <c r="E46" s="269">
        <v>1</v>
      </c>
      <c r="F46" s="270">
        <v>2</v>
      </c>
      <c r="G46" s="270">
        <v>3</v>
      </c>
      <c r="H46" s="270">
        <v>4</v>
      </c>
      <c r="I46" s="270">
        <v>5</v>
      </c>
      <c r="J46" s="287">
        <v>6</v>
      </c>
      <c r="K46" s="287">
        <v>7</v>
      </c>
    </row>
    <row r="47" spans="1:11">
      <c r="A47" s="271"/>
      <c r="B47" s="272"/>
      <c r="C47" s="273"/>
      <c r="D47" s="274"/>
      <c r="E47" s="275" t="s">
        <v>56</v>
      </c>
      <c r="F47" s="14">
        <f>SUM(F48+F109)</f>
        <v>1276746.1000000001</v>
      </c>
      <c r="G47" s="14">
        <f>SUM(G48+G109)</f>
        <v>1800637.82</v>
      </c>
      <c r="H47" s="14">
        <f>SUM(H48+H109)</f>
        <v>0</v>
      </c>
      <c r="I47" s="14">
        <f>SUM(I48+I109)</f>
        <v>1616172.5299999998</v>
      </c>
      <c r="J47" s="301">
        <f t="shared" ref="J47:J56" si="22">SUM(I47/F47*100)</f>
        <v>126.58527251424536</v>
      </c>
      <c r="K47" s="302">
        <f>SUM(I47/G47*100)</f>
        <v>89.755558394302739</v>
      </c>
    </row>
    <row r="48" spans="1:11">
      <c r="A48" s="177">
        <v>3</v>
      </c>
      <c r="B48" s="276"/>
      <c r="C48" s="277"/>
      <c r="D48" s="278"/>
      <c r="E48" s="279" t="s">
        <v>57</v>
      </c>
      <c r="F48" s="16">
        <f>SUM(F49+F60+F93+F99+F102+F105)</f>
        <v>1274756.58</v>
      </c>
      <c r="G48" s="16">
        <f t="shared" ref="G48:I48" si="23">SUM(G49+G60+G93+G99+G102+G105)</f>
        <v>1790417.82</v>
      </c>
      <c r="H48" s="16">
        <f t="shared" si="23"/>
        <v>0</v>
      </c>
      <c r="I48" s="16">
        <f t="shared" si="23"/>
        <v>1606514.2499999998</v>
      </c>
      <c r="J48" s="301">
        <f t="shared" si="22"/>
        <v>126.02517807752753</v>
      </c>
      <c r="K48" s="302">
        <f t="shared" ref="K48:K69" si="24">SUM(I48/G48*100)</f>
        <v>89.728455115577418</v>
      </c>
    </row>
    <row r="49" spans="1:11">
      <c r="A49" s="280"/>
      <c r="B49" s="280">
        <v>31</v>
      </c>
      <c r="C49" s="280"/>
      <c r="D49" s="280"/>
      <c r="E49" s="281" t="s">
        <v>58</v>
      </c>
      <c r="F49" s="282">
        <f>SUM(F50+F54+F56)</f>
        <v>1022255.9199999999</v>
      </c>
      <c r="G49" s="282">
        <f t="shared" ref="G49:I49" si="25">SUM(G50+G54+G56)</f>
        <v>1408875</v>
      </c>
      <c r="H49" s="282">
        <f t="shared" si="25"/>
        <v>0</v>
      </c>
      <c r="I49" s="282">
        <f t="shared" si="25"/>
        <v>1277437.2</v>
      </c>
      <c r="J49" s="297">
        <f t="shared" si="22"/>
        <v>124.9625631906343</v>
      </c>
      <c r="K49" s="302">
        <f t="shared" si="24"/>
        <v>90.670726643598613</v>
      </c>
    </row>
    <row r="50" spans="1:11">
      <c r="A50" s="240"/>
      <c r="B50" s="240"/>
      <c r="C50" s="240">
        <v>311</v>
      </c>
      <c r="D50" s="240"/>
      <c r="E50" s="283" t="s">
        <v>59</v>
      </c>
      <c r="F50" s="243">
        <f>SUM(F51:F53)</f>
        <v>838519.83</v>
      </c>
      <c r="G50" s="243">
        <f t="shared" ref="G50:I50" si="26">SUM(G51:G53)</f>
        <v>1175000</v>
      </c>
      <c r="H50" s="243">
        <f t="shared" si="26"/>
        <v>0</v>
      </c>
      <c r="I50" s="243">
        <f t="shared" si="26"/>
        <v>1052013.44</v>
      </c>
      <c r="J50" s="292">
        <f t="shared" si="22"/>
        <v>125.46077055804392</v>
      </c>
      <c r="K50" s="302">
        <f t="shared" si="24"/>
        <v>89.533058723404253</v>
      </c>
    </row>
    <row r="51" spans="1:11">
      <c r="A51" s="122"/>
      <c r="B51" s="122"/>
      <c r="C51" s="122"/>
      <c r="D51" s="122">
        <v>3111</v>
      </c>
      <c r="E51" s="284" t="s">
        <v>60</v>
      </c>
      <c r="F51" s="115">
        <v>838519.83</v>
      </c>
      <c r="G51" s="115">
        <v>1175000</v>
      </c>
      <c r="H51" s="115">
        <v>0</v>
      </c>
      <c r="I51" s="115">
        <v>1052013.44</v>
      </c>
      <c r="J51" s="295">
        <f t="shared" si="22"/>
        <v>125.46077055804392</v>
      </c>
      <c r="K51" s="302">
        <f t="shared" si="24"/>
        <v>89.533058723404253</v>
      </c>
    </row>
    <row r="52" spans="1:11">
      <c r="A52" s="122"/>
      <c r="B52" s="122"/>
      <c r="C52" s="122"/>
      <c r="D52" s="122">
        <v>3113</v>
      </c>
      <c r="E52" s="284" t="s">
        <v>61</v>
      </c>
      <c r="F52" s="115">
        <v>0</v>
      </c>
      <c r="G52" s="115">
        <v>0</v>
      </c>
      <c r="H52" s="115">
        <v>0</v>
      </c>
      <c r="I52" s="115">
        <v>0</v>
      </c>
      <c r="J52" s="293" t="e">
        <f t="shared" si="22"/>
        <v>#DIV/0!</v>
      </c>
      <c r="K52" s="302" t="e">
        <f t="shared" si="24"/>
        <v>#DIV/0!</v>
      </c>
    </row>
    <row r="53" spans="1:11">
      <c r="A53" s="122"/>
      <c r="B53" s="122"/>
      <c r="C53" s="122"/>
      <c r="D53" s="122">
        <v>3114</v>
      </c>
      <c r="E53" s="284" t="s">
        <v>62</v>
      </c>
      <c r="F53" s="115">
        <v>0</v>
      </c>
      <c r="G53" s="115">
        <v>0</v>
      </c>
      <c r="H53" s="115">
        <v>0</v>
      </c>
      <c r="I53" s="115">
        <v>0</v>
      </c>
      <c r="J53" s="293" t="e">
        <f t="shared" si="22"/>
        <v>#DIV/0!</v>
      </c>
      <c r="K53" s="302" t="e">
        <f t="shared" si="24"/>
        <v>#DIV/0!</v>
      </c>
    </row>
    <row r="54" spans="1:11">
      <c r="A54" s="240"/>
      <c r="B54" s="240"/>
      <c r="C54" s="240">
        <v>312</v>
      </c>
      <c r="D54" s="240"/>
      <c r="E54" s="283" t="s">
        <v>63</v>
      </c>
      <c r="F54" s="243">
        <f>SUM(F55)</f>
        <v>45751.24</v>
      </c>
      <c r="G54" s="243">
        <f t="shared" ref="G54:I54" si="27">SUM(G55)</f>
        <v>40000</v>
      </c>
      <c r="H54" s="243">
        <f t="shared" si="27"/>
        <v>0</v>
      </c>
      <c r="I54" s="243">
        <f t="shared" si="27"/>
        <v>50157.11</v>
      </c>
      <c r="J54" s="292">
        <f t="shared" si="22"/>
        <v>109.63005592853878</v>
      </c>
      <c r="K54" s="302">
        <f t="shared" si="24"/>
        <v>125.39277500000001</v>
      </c>
    </row>
    <row r="55" spans="1:11">
      <c r="A55" s="122"/>
      <c r="B55" s="122"/>
      <c r="C55" s="122"/>
      <c r="D55" s="122">
        <v>3121</v>
      </c>
      <c r="E55" s="284" t="s">
        <v>63</v>
      </c>
      <c r="F55" s="115">
        <v>45751.24</v>
      </c>
      <c r="G55" s="115">
        <v>40000</v>
      </c>
      <c r="H55" s="115">
        <v>0</v>
      </c>
      <c r="I55" s="115">
        <v>50157.11</v>
      </c>
      <c r="J55" s="295">
        <f t="shared" si="22"/>
        <v>109.63005592853878</v>
      </c>
      <c r="K55" s="302">
        <f t="shared" si="24"/>
        <v>125.39277500000001</v>
      </c>
    </row>
    <row r="56" spans="1:11">
      <c r="A56" s="240"/>
      <c r="B56" s="240"/>
      <c r="C56" s="240">
        <v>313</v>
      </c>
      <c r="D56" s="240"/>
      <c r="E56" s="283" t="s">
        <v>64</v>
      </c>
      <c r="F56" s="243">
        <f>SUM(F57+F58+F59)</f>
        <v>137984.84999999998</v>
      </c>
      <c r="G56" s="243">
        <f>SUM(G57+G58+G59)</f>
        <v>193875</v>
      </c>
      <c r="H56" s="115">
        <v>0</v>
      </c>
      <c r="I56" s="243">
        <f>SUM(I57+I58+I59)</f>
        <v>175266.65</v>
      </c>
      <c r="J56" s="292">
        <f t="shared" si="22"/>
        <v>127.0187632917672</v>
      </c>
      <c r="K56" s="302">
        <f t="shared" si="24"/>
        <v>90.401882656350736</v>
      </c>
    </row>
    <row r="57" spans="1:11">
      <c r="A57" s="240"/>
      <c r="B57" s="240"/>
      <c r="C57" s="240"/>
      <c r="D57" s="240">
        <v>3131</v>
      </c>
      <c r="E57" s="283" t="s">
        <v>65</v>
      </c>
      <c r="F57" s="243">
        <v>120.27</v>
      </c>
      <c r="G57" s="115">
        <v>0</v>
      </c>
      <c r="H57" s="115">
        <v>0</v>
      </c>
      <c r="I57" s="243"/>
      <c r="J57" s="240"/>
      <c r="K57" s="302" t="e">
        <f t="shared" si="24"/>
        <v>#DIV/0!</v>
      </c>
    </row>
    <row r="58" spans="1:11">
      <c r="A58" s="122"/>
      <c r="B58" s="122"/>
      <c r="C58" s="122"/>
      <c r="D58" s="122">
        <v>3132</v>
      </c>
      <c r="E58" s="284" t="s">
        <v>66</v>
      </c>
      <c r="F58" s="115">
        <v>137864.57999999999</v>
      </c>
      <c r="G58" s="115">
        <v>193875</v>
      </c>
      <c r="H58" s="115">
        <v>0</v>
      </c>
      <c r="I58" s="115">
        <v>175266.65</v>
      </c>
      <c r="J58" s="295">
        <f t="shared" ref="J58:J124" si="28">SUM(I58/F58*100)</f>
        <v>127.12957164196925</v>
      </c>
      <c r="K58" s="302">
        <f t="shared" si="24"/>
        <v>90.401882656350736</v>
      </c>
    </row>
    <row r="59" spans="1:11" ht="26.25">
      <c r="A59" s="122"/>
      <c r="B59" s="122"/>
      <c r="C59" s="122"/>
      <c r="D59" s="122">
        <v>3133</v>
      </c>
      <c r="E59" s="284" t="s">
        <v>67</v>
      </c>
      <c r="F59" s="115">
        <v>0</v>
      </c>
      <c r="G59" s="115">
        <v>0</v>
      </c>
      <c r="H59" s="115">
        <v>0</v>
      </c>
      <c r="I59" s="115">
        <v>0</v>
      </c>
      <c r="J59" s="293" t="e">
        <f t="shared" si="28"/>
        <v>#DIV/0!</v>
      </c>
      <c r="K59" s="302" t="e">
        <f t="shared" si="24"/>
        <v>#DIV/0!</v>
      </c>
    </row>
    <row r="60" spans="1:11">
      <c r="A60" s="280"/>
      <c r="B60" s="280">
        <v>32</v>
      </c>
      <c r="C60" s="280"/>
      <c r="D60" s="280"/>
      <c r="E60" s="281" t="s">
        <v>68</v>
      </c>
      <c r="F60" s="282">
        <f>SUM(F61+F66+F73+F83+F85)</f>
        <v>248776.50000000003</v>
      </c>
      <c r="G60" s="282">
        <f>SUM(G61+G66+G73+G83+G85)</f>
        <v>380239.82</v>
      </c>
      <c r="H60" s="115">
        <v>0</v>
      </c>
      <c r="I60" s="282">
        <f>SUM(I61+I66+I73+I83+I85)</f>
        <v>324511.66000000003</v>
      </c>
      <c r="J60" s="297">
        <f t="shared" si="28"/>
        <v>130.44305229794614</v>
      </c>
      <c r="K60" s="302">
        <f t="shared" si="24"/>
        <v>85.34394425076259</v>
      </c>
    </row>
    <row r="61" spans="1:11">
      <c r="A61" s="240"/>
      <c r="B61" s="240"/>
      <c r="C61" s="240">
        <v>321</v>
      </c>
      <c r="D61" s="240"/>
      <c r="E61" s="283" t="s">
        <v>69</v>
      </c>
      <c r="F61" s="243">
        <f>SUM(F62:F65)</f>
        <v>79853.98000000001</v>
      </c>
      <c r="G61" s="243">
        <f t="shared" ref="G61:I61" si="29">SUM(G62:G65)</f>
        <v>169743</v>
      </c>
      <c r="H61" s="115">
        <v>0</v>
      </c>
      <c r="I61" s="243">
        <f t="shared" si="29"/>
        <v>68497.25</v>
      </c>
      <c r="J61" s="292">
        <f t="shared" si="28"/>
        <v>85.778129030012025</v>
      </c>
      <c r="K61" s="302">
        <f t="shared" si="24"/>
        <v>40.353505004624637</v>
      </c>
    </row>
    <row r="62" spans="1:11">
      <c r="A62" s="122"/>
      <c r="B62" s="122"/>
      <c r="C62" s="122"/>
      <c r="D62" s="122">
        <v>3211</v>
      </c>
      <c r="E62" s="284" t="s">
        <v>70</v>
      </c>
      <c r="F62" s="115">
        <v>59567.23</v>
      </c>
      <c r="G62" s="115">
        <v>6200</v>
      </c>
      <c r="H62" s="115">
        <v>0</v>
      </c>
      <c r="I62" s="115">
        <v>9978.8799999999992</v>
      </c>
      <c r="J62" s="295">
        <f t="shared" si="28"/>
        <v>16.752298201544708</v>
      </c>
      <c r="K62" s="302">
        <f t="shared" si="24"/>
        <v>160.94967741935483</v>
      </c>
    </row>
    <row r="63" spans="1:11" ht="26.25">
      <c r="A63" s="122"/>
      <c r="B63" s="122"/>
      <c r="C63" s="122"/>
      <c r="D63" s="122">
        <v>3212</v>
      </c>
      <c r="E63" s="284" t="s">
        <v>71</v>
      </c>
      <c r="F63" s="115">
        <v>8978.2800000000007</v>
      </c>
      <c r="G63" s="115">
        <v>6043</v>
      </c>
      <c r="H63" s="115">
        <v>0</v>
      </c>
      <c r="I63" s="115">
        <v>9467.2099999999991</v>
      </c>
      <c r="J63" s="295">
        <f t="shared" si="28"/>
        <v>105.44569783967528</v>
      </c>
      <c r="K63" s="302">
        <f t="shared" si="24"/>
        <v>156.66407413536319</v>
      </c>
    </row>
    <row r="64" spans="1:11">
      <c r="A64" s="122"/>
      <c r="B64" s="122"/>
      <c r="C64" s="122"/>
      <c r="D64" s="122">
        <v>3213</v>
      </c>
      <c r="E64" s="284" t="s">
        <v>72</v>
      </c>
      <c r="F64" s="115">
        <v>10310.85</v>
      </c>
      <c r="G64" s="115">
        <v>157500</v>
      </c>
      <c r="H64" s="115">
        <v>0</v>
      </c>
      <c r="I64" s="115">
        <v>49051.16</v>
      </c>
      <c r="J64" s="295">
        <f t="shared" si="28"/>
        <v>475.72372791767901</v>
      </c>
      <c r="K64" s="302">
        <f t="shared" si="24"/>
        <v>31.143593650793655</v>
      </c>
    </row>
    <row r="65" spans="1:11">
      <c r="A65" s="122"/>
      <c r="B65" s="122"/>
      <c r="C65" s="122"/>
      <c r="D65" s="122">
        <v>3214</v>
      </c>
      <c r="E65" s="284" t="s">
        <v>73</v>
      </c>
      <c r="F65" s="115">
        <v>997.62</v>
      </c>
      <c r="G65" s="115"/>
      <c r="H65" s="115">
        <v>0</v>
      </c>
      <c r="I65" s="64"/>
      <c r="J65" s="295">
        <f t="shared" si="28"/>
        <v>0</v>
      </c>
      <c r="K65" s="302" t="e">
        <f t="shared" si="24"/>
        <v>#DIV/0!</v>
      </c>
    </row>
    <row r="66" spans="1:11">
      <c r="A66" s="240"/>
      <c r="B66" s="240"/>
      <c r="C66" s="240">
        <v>322</v>
      </c>
      <c r="D66" s="240"/>
      <c r="E66" s="283" t="s">
        <v>74</v>
      </c>
      <c r="F66" s="243">
        <f>SUM(F67:F72)</f>
        <v>66330.3</v>
      </c>
      <c r="G66" s="243">
        <f t="shared" ref="G66:I66" si="30">SUM(G67:G72)</f>
        <v>46993</v>
      </c>
      <c r="H66" s="115">
        <v>0</v>
      </c>
      <c r="I66" s="243">
        <f t="shared" si="30"/>
        <v>48241.67</v>
      </c>
      <c r="J66" s="292">
        <f t="shared" si="28"/>
        <v>72.729461497988098</v>
      </c>
      <c r="K66" s="302">
        <f t="shared" si="24"/>
        <v>102.65714042516971</v>
      </c>
    </row>
    <row r="67" spans="1:11">
      <c r="A67" s="122"/>
      <c r="B67" s="122"/>
      <c r="C67" s="122"/>
      <c r="D67" s="122">
        <v>3221</v>
      </c>
      <c r="E67" s="284" t="s">
        <v>75</v>
      </c>
      <c r="F67" s="115">
        <v>17884.830000000002</v>
      </c>
      <c r="G67" s="115">
        <v>15490</v>
      </c>
      <c r="H67" s="115">
        <v>0</v>
      </c>
      <c r="I67" s="115">
        <v>15416.47</v>
      </c>
      <c r="J67" s="295">
        <f t="shared" si="28"/>
        <v>86.198582821307212</v>
      </c>
      <c r="K67" s="302">
        <f t="shared" si="24"/>
        <v>99.525306649451252</v>
      </c>
    </row>
    <row r="68" spans="1:11">
      <c r="A68" s="122"/>
      <c r="B68" s="122"/>
      <c r="C68" s="122"/>
      <c r="D68" s="122">
        <v>3222</v>
      </c>
      <c r="E68" s="284" t="s">
        <v>76</v>
      </c>
      <c r="F68" s="115">
        <v>3280.72</v>
      </c>
      <c r="G68" s="115">
        <v>2500</v>
      </c>
      <c r="H68" s="115">
        <v>0</v>
      </c>
      <c r="I68" s="115">
        <v>1954.08</v>
      </c>
      <c r="J68" s="295">
        <f t="shared" si="28"/>
        <v>59.562535053280982</v>
      </c>
      <c r="K68" s="302">
        <f t="shared" si="24"/>
        <v>78.163200000000003</v>
      </c>
    </row>
    <row r="69" spans="1:11">
      <c r="A69" s="122"/>
      <c r="B69" s="122"/>
      <c r="C69" s="122"/>
      <c r="D69" s="122">
        <v>3223</v>
      </c>
      <c r="E69" s="284" t="s">
        <v>77</v>
      </c>
      <c r="F69" s="115">
        <v>30080.68</v>
      </c>
      <c r="G69" s="115">
        <v>22500</v>
      </c>
      <c r="H69" s="115">
        <v>0</v>
      </c>
      <c r="I69" s="115">
        <v>22091.95</v>
      </c>
      <c r="J69" s="295">
        <f t="shared" si="28"/>
        <v>73.442322447497872</v>
      </c>
      <c r="K69" s="302">
        <f t="shared" si="24"/>
        <v>98.186444444444447</v>
      </c>
    </row>
    <row r="70" spans="1:11" ht="26.25">
      <c r="A70" s="122"/>
      <c r="B70" s="122"/>
      <c r="C70" s="122"/>
      <c r="D70" s="122">
        <v>3224</v>
      </c>
      <c r="E70" s="284" t="s">
        <v>78</v>
      </c>
      <c r="F70" s="115">
        <v>14894.57</v>
      </c>
      <c r="G70" s="115">
        <v>6503</v>
      </c>
      <c r="H70" s="115">
        <v>0</v>
      </c>
      <c r="I70" s="115">
        <v>6675.16</v>
      </c>
      <c r="J70" s="295">
        <f t="shared" si="28"/>
        <v>44.816063840715103</v>
      </c>
      <c r="K70" s="302">
        <f t="shared" ref="K70:K85" si="31">SUM(I70/G70*100)</f>
        <v>102.64739351068737</v>
      </c>
    </row>
    <row r="71" spans="1:11">
      <c r="A71" s="122"/>
      <c r="B71" s="122"/>
      <c r="C71" s="122"/>
      <c r="D71" s="122">
        <v>3225</v>
      </c>
      <c r="E71" s="284" t="s">
        <v>79</v>
      </c>
      <c r="F71" s="64">
        <v>0</v>
      </c>
      <c r="G71" s="64">
        <v>0</v>
      </c>
      <c r="H71" s="115">
        <v>0</v>
      </c>
      <c r="I71" s="115">
        <v>1365.13</v>
      </c>
      <c r="J71" s="293" t="e">
        <f t="shared" si="28"/>
        <v>#DIV/0!</v>
      </c>
      <c r="K71" s="302" t="e">
        <f t="shared" si="31"/>
        <v>#DIV/0!</v>
      </c>
    </row>
    <row r="72" spans="1:11" ht="26.25">
      <c r="A72" s="122"/>
      <c r="B72" s="122"/>
      <c r="C72" s="122"/>
      <c r="D72" s="122">
        <v>3227</v>
      </c>
      <c r="E72" s="284" t="s">
        <v>80</v>
      </c>
      <c r="F72" s="375">
        <v>189.5</v>
      </c>
      <c r="G72" s="64">
        <v>0</v>
      </c>
      <c r="H72" s="115">
        <v>0</v>
      </c>
      <c r="I72" s="64">
        <v>738.88</v>
      </c>
      <c r="J72" s="295">
        <f t="shared" si="28"/>
        <v>389.910290237467</v>
      </c>
      <c r="K72" s="302" t="e">
        <f t="shared" si="31"/>
        <v>#DIV/0!</v>
      </c>
    </row>
    <row r="73" spans="1:11">
      <c r="A73" s="240"/>
      <c r="B73" s="240"/>
      <c r="C73" s="240">
        <v>323</v>
      </c>
      <c r="D73" s="240"/>
      <c r="E73" s="283" t="s">
        <v>81</v>
      </c>
      <c r="F73" s="243">
        <f>SUM(F74:F82)</f>
        <v>63564.459999999992</v>
      </c>
      <c r="G73" s="243">
        <f t="shared" ref="G73:I73" si="32">SUM(G74:G82)</f>
        <v>99138.82</v>
      </c>
      <c r="H73" s="115">
        <v>0</v>
      </c>
      <c r="I73" s="243">
        <f t="shared" si="32"/>
        <v>133793.39000000001</v>
      </c>
      <c r="J73" s="292">
        <f t="shared" si="28"/>
        <v>210.48458525408699</v>
      </c>
      <c r="K73" s="302">
        <f t="shared" si="31"/>
        <v>134.9556006416054</v>
      </c>
    </row>
    <row r="74" spans="1:11">
      <c r="A74" s="122"/>
      <c r="B74" s="122"/>
      <c r="C74" s="122"/>
      <c r="D74" s="122">
        <v>3231</v>
      </c>
      <c r="E74" s="284" t="s">
        <v>82</v>
      </c>
      <c r="F74" s="115">
        <v>18056.89</v>
      </c>
      <c r="G74" s="115">
        <v>15000</v>
      </c>
      <c r="H74" s="115">
        <v>0</v>
      </c>
      <c r="I74" s="115">
        <v>17547.810000000001</v>
      </c>
      <c r="J74" s="295">
        <f t="shared" si="28"/>
        <v>97.180688368816575</v>
      </c>
      <c r="K74" s="302">
        <f t="shared" si="31"/>
        <v>116.98540000000001</v>
      </c>
    </row>
    <row r="75" spans="1:11" ht="26.25">
      <c r="A75" s="122"/>
      <c r="B75" s="122"/>
      <c r="C75" s="122"/>
      <c r="D75" s="122">
        <v>3232</v>
      </c>
      <c r="E75" s="284" t="s">
        <v>83</v>
      </c>
      <c r="F75" s="115">
        <v>4900.6000000000004</v>
      </c>
      <c r="G75" s="115">
        <v>35000</v>
      </c>
      <c r="H75" s="115">
        <v>0</v>
      </c>
      <c r="I75" s="115">
        <v>39555.86</v>
      </c>
      <c r="J75" s="295">
        <f t="shared" si="28"/>
        <v>807.16361261886289</v>
      </c>
      <c r="K75" s="302">
        <f t="shared" si="31"/>
        <v>113.01674285714284</v>
      </c>
    </row>
    <row r="76" spans="1:11">
      <c r="A76" s="122"/>
      <c r="B76" s="122"/>
      <c r="C76" s="122"/>
      <c r="D76" s="122">
        <v>3233</v>
      </c>
      <c r="E76" s="284" t="s">
        <v>84</v>
      </c>
      <c r="F76" s="115">
        <v>104.5</v>
      </c>
      <c r="G76" s="122"/>
      <c r="H76" s="115">
        <v>0</v>
      </c>
      <c r="I76" s="115">
        <v>2249.7600000000002</v>
      </c>
      <c r="J76" s="295">
        <f t="shared" si="28"/>
        <v>2152.8803827751199</v>
      </c>
      <c r="K76" s="302" t="e">
        <f t="shared" si="31"/>
        <v>#DIV/0!</v>
      </c>
    </row>
    <row r="77" spans="1:11">
      <c r="A77" s="122"/>
      <c r="B77" s="122"/>
      <c r="C77" s="122"/>
      <c r="D77" s="122">
        <v>3234</v>
      </c>
      <c r="E77" s="284" t="s">
        <v>85</v>
      </c>
      <c r="F77" s="115">
        <v>13847.88</v>
      </c>
      <c r="G77" s="115">
        <v>6000</v>
      </c>
      <c r="H77" s="115">
        <v>0</v>
      </c>
      <c r="I77" s="115">
        <v>8503.59</v>
      </c>
      <c r="J77" s="295">
        <f t="shared" si="28"/>
        <v>61.407161240565344</v>
      </c>
      <c r="K77" s="302">
        <f t="shared" si="31"/>
        <v>141.72649999999999</v>
      </c>
    </row>
    <row r="78" spans="1:11">
      <c r="A78" s="122"/>
      <c r="B78" s="122"/>
      <c r="C78" s="122"/>
      <c r="D78" s="122">
        <v>3235</v>
      </c>
      <c r="E78" s="284" t="s">
        <v>86</v>
      </c>
      <c r="F78" s="115">
        <v>3402.04</v>
      </c>
      <c r="G78" s="115">
        <v>1200</v>
      </c>
      <c r="H78" s="115">
        <v>0</v>
      </c>
      <c r="I78" s="115">
        <v>1990.8</v>
      </c>
      <c r="J78" s="295">
        <f t="shared" si="28"/>
        <v>58.517830478183676</v>
      </c>
      <c r="K78" s="302">
        <f t="shared" si="31"/>
        <v>165.9</v>
      </c>
    </row>
    <row r="79" spans="1:11">
      <c r="A79" s="122"/>
      <c r="B79" s="122"/>
      <c r="C79" s="122"/>
      <c r="D79" s="122">
        <v>3236</v>
      </c>
      <c r="E79" s="284" t="s">
        <v>87</v>
      </c>
      <c r="F79" s="115">
        <v>0</v>
      </c>
      <c r="G79" s="115">
        <v>0</v>
      </c>
      <c r="H79" s="115">
        <v>0</v>
      </c>
      <c r="I79" s="115">
        <v>4778.1000000000004</v>
      </c>
      <c r="J79" s="295" t="e">
        <f t="shared" si="28"/>
        <v>#DIV/0!</v>
      </c>
      <c r="K79" s="302" t="e">
        <f t="shared" si="31"/>
        <v>#DIV/0!</v>
      </c>
    </row>
    <row r="80" spans="1:11">
      <c r="A80" s="122"/>
      <c r="B80" s="122"/>
      <c r="C80" s="122"/>
      <c r="D80" s="122">
        <v>3237</v>
      </c>
      <c r="E80" s="284" t="s">
        <v>88</v>
      </c>
      <c r="F80" s="115">
        <v>2604.94</v>
      </c>
      <c r="G80" s="115">
        <v>5500</v>
      </c>
      <c r="H80" s="115">
        <v>0</v>
      </c>
      <c r="I80" s="115">
        <v>17729.919999999998</v>
      </c>
      <c r="J80" s="295">
        <f t="shared" si="28"/>
        <v>680.62680906278058</v>
      </c>
      <c r="K80" s="302">
        <f t="shared" si="31"/>
        <v>322.3621818181818</v>
      </c>
    </row>
    <row r="81" spans="1:11">
      <c r="A81" s="122"/>
      <c r="B81" s="122"/>
      <c r="C81" s="122"/>
      <c r="D81" s="122">
        <v>3238</v>
      </c>
      <c r="E81" s="284" t="s">
        <v>89</v>
      </c>
      <c r="F81" s="115">
        <v>10910.52</v>
      </c>
      <c r="G81" s="115">
        <v>7000</v>
      </c>
      <c r="H81" s="115">
        <v>0</v>
      </c>
      <c r="I81" s="115">
        <v>8901.3700000000008</v>
      </c>
      <c r="J81" s="295">
        <f t="shared" si="28"/>
        <v>81.585204004942028</v>
      </c>
      <c r="K81" s="302">
        <f t="shared" si="31"/>
        <v>127.16242857142859</v>
      </c>
    </row>
    <row r="82" spans="1:11">
      <c r="A82" s="122"/>
      <c r="B82" s="122"/>
      <c r="C82" s="122"/>
      <c r="D82" s="122">
        <v>3239</v>
      </c>
      <c r="E82" s="284" t="s">
        <v>90</v>
      </c>
      <c r="F82" s="115">
        <v>9737.09</v>
      </c>
      <c r="G82" s="115">
        <v>29438.82</v>
      </c>
      <c r="H82" s="115">
        <v>0</v>
      </c>
      <c r="I82" s="115">
        <v>32536.18</v>
      </c>
      <c r="J82" s="295">
        <f t="shared" si="28"/>
        <v>334.14685496385471</v>
      </c>
      <c r="K82" s="302">
        <f t="shared" si="31"/>
        <v>110.52134562458687</v>
      </c>
    </row>
    <row r="83" spans="1:11" ht="26.25">
      <c r="A83" s="240"/>
      <c r="B83" s="240"/>
      <c r="C83" s="240">
        <v>324</v>
      </c>
      <c r="D83" s="240"/>
      <c r="E83" s="283" t="s">
        <v>91</v>
      </c>
      <c r="F83" s="115">
        <f>SUM(F84)</f>
        <v>23600</v>
      </c>
      <c r="G83" s="115">
        <f>SUM(G84)</f>
        <v>48524</v>
      </c>
      <c r="H83" s="115">
        <v>0</v>
      </c>
      <c r="I83" s="115">
        <f>SUM(I84)</f>
        <v>62007.9</v>
      </c>
      <c r="J83" s="292">
        <f t="shared" si="28"/>
        <v>262.74533898305083</v>
      </c>
      <c r="K83" s="302">
        <f t="shared" si="31"/>
        <v>127.78810485532932</v>
      </c>
    </row>
    <row r="84" spans="1:11" ht="26.25">
      <c r="A84" s="293"/>
      <c r="B84" s="293"/>
      <c r="C84" s="293"/>
      <c r="D84" s="293">
        <v>3241</v>
      </c>
      <c r="E84" s="303" t="s">
        <v>91</v>
      </c>
      <c r="F84" s="115">
        <v>23600</v>
      </c>
      <c r="G84" s="115">
        <v>48524</v>
      </c>
      <c r="H84" s="115">
        <v>0</v>
      </c>
      <c r="I84" s="115">
        <v>62007.9</v>
      </c>
      <c r="J84" s="295">
        <f t="shared" si="28"/>
        <v>262.74533898305083</v>
      </c>
      <c r="K84" s="302">
        <f t="shared" si="31"/>
        <v>127.78810485532932</v>
      </c>
    </row>
    <row r="85" spans="1:11" ht="26.25">
      <c r="A85" s="240"/>
      <c r="B85" s="240"/>
      <c r="C85" s="240">
        <v>329</v>
      </c>
      <c r="D85" s="240"/>
      <c r="E85" s="283" t="s">
        <v>92</v>
      </c>
      <c r="F85" s="243">
        <f>SUM(F86:F92)</f>
        <v>15427.76</v>
      </c>
      <c r="G85" s="243">
        <f t="shared" ref="G85:I85" si="33">SUM(G86:G92)</f>
        <v>15841</v>
      </c>
      <c r="H85" s="115">
        <v>0</v>
      </c>
      <c r="I85" s="243">
        <f t="shared" si="33"/>
        <v>11971.45</v>
      </c>
      <c r="J85" s="292">
        <f t="shared" si="28"/>
        <v>77.596812499027735</v>
      </c>
      <c r="K85" s="302">
        <f t="shared" si="31"/>
        <v>75.572564863329333</v>
      </c>
    </row>
    <row r="86" spans="1:11" ht="26.25">
      <c r="A86" s="122"/>
      <c r="B86" s="122"/>
      <c r="C86" s="122"/>
      <c r="D86" s="122">
        <v>3291</v>
      </c>
      <c r="E86" s="284" t="s">
        <v>93</v>
      </c>
      <c r="F86" s="64">
        <v>0</v>
      </c>
      <c r="G86" s="64">
        <v>0</v>
      </c>
      <c r="H86" s="115">
        <v>0</v>
      </c>
      <c r="I86" s="115">
        <v>0</v>
      </c>
      <c r="J86" s="293" t="e">
        <f t="shared" si="28"/>
        <v>#DIV/0!</v>
      </c>
      <c r="K86" s="302" t="e">
        <f t="shared" ref="K86:K106" si="34">SUM(I86/G86*100)</f>
        <v>#DIV/0!</v>
      </c>
    </row>
    <row r="87" spans="1:11">
      <c r="A87" s="122"/>
      <c r="B87" s="122"/>
      <c r="C87" s="122"/>
      <c r="D87" s="122">
        <v>3292</v>
      </c>
      <c r="E87" s="284" t="s">
        <v>94</v>
      </c>
      <c r="F87" s="115">
        <v>2512.75</v>
      </c>
      <c r="G87" s="115">
        <v>2500</v>
      </c>
      <c r="H87" s="115">
        <v>0</v>
      </c>
      <c r="I87" s="115">
        <v>2995.56</v>
      </c>
      <c r="J87" s="295">
        <f t="shared" si="28"/>
        <v>119.21440652671376</v>
      </c>
      <c r="K87" s="302">
        <f t="shared" si="34"/>
        <v>119.8224</v>
      </c>
    </row>
    <row r="88" spans="1:11">
      <c r="A88" s="122"/>
      <c r="B88" s="122"/>
      <c r="C88" s="122"/>
      <c r="D88" s="122">
        <v>3293</v>
      </c>
      <c r="E88" s="284" t="s">
        <v>95</v>
      </c>
      <c r="F88" s="115">
        <v>5839.34</v>
      </c>
      <c r="G88" s="115">
        <v>2500</v>
      </c>
      <c r="H88" s="115">
        <v>0</v>
      </c>
      <c r="I88" s="115">
        <v>2907.07</v>
      </c>
      <c r="J88" s="295">
        <f t="shared" si="28"/>
        <v>49.784222189494024</v>
      </c>
      <c r="K88" s="302">
        <f t="shared" si="34"/>
        <v>116.28279999999999</v>
      </c>
    </row>
    <row r="89" spans="1:11">
      <c r="A89" s="122"/>
      <c r="B89" s="122"/>
      <c r="C89" s="122"/>
      <c r="D89" s="122">
        <v>3294</v>
      </c>
      <c r="E89" s="284" t="s">
        <v>96</v>
      </c>
      <c r="F89" s="64">
        <v>35</v>
      </c>
      <c r="G89" s="64">
        <v>35</v>
      </c>
      <c r="H89" s="115">
        <v>0</v>
      </c>
      <c r="I89" s="64">
        <v>35</v>
      </c>
      <c r="J89" s="293">
        <f t="shared" si="28"/>
        <v>100</v>
      </c>
      <c r="K89" s="302">
        <f t="shared" si="34"/>
        <v>100</v>
      </c>
    </row>
    <row r="90" spans="1:11">
      <c r="A90" s="122"/>
      <c r="B90" s="122"/>
      <c r="C90" s="122"/>
      <c r="D90" s="122">
        <v>3295</v>
      </c>
      <c r="E90" s="284" t="s">
        <v>97</v>
      </c>
      <c r="F90" s="115">
        <v>3330.86</v>
      </c>
      <c r="G90" s="115">
        <v>3500</v>
      </c>
      <c r="H90" s="115">
        <v>0</v>
      </c>
      <c r="I90" s="115">
        <v>4108.75</v>
      </c>
      <c r="J90" s="311">
        <f t="shared" si="28"/>
        <v>123.35402868928745</v>
      </c>
      <c r="K90" s="302">
        <f t="shared" si="34"/>
        <v>117.39285714285714</v>
      </c>
    </row>
    <row r="91" spans="1:11">
      <c r="A91" s="122"/>
      <c r="B91" s="122"/>
      <c r="C91" s="122"/>
      <c r="D91" s="122">
        <v>3296</v>
      </c>
      <c r="E91" s="284" t="s">
        <v>98</v>
      </c>
      <c r="F91" s="115"/>
      <c r="G91" s="64">
        <v>0</v>
      </c>
      <c r="H91" s="115">
        <v>0</v>
      </c>
      <c r="I91" s="115">
        <v>0</v>
      </c>
      <c r="J91" s="311" t="e">
        <f t="shared" si="28"/>
        <v>#DIV/0!</v>
      </c>
      <c r="K91" s="302" t="e">
        <f t="shared" si="34"/>
        <v>#DIV/0!</v>
      </c>
    </row>
    <row r="92" spans="1:11" ht="26.25">
      <c r="A92" s="122"/>
      <c r="B92" s="122"/>
      <c r="C92" s="122"/>
      <c r="D92" s="122">
        <v>3299</v>
      </c>
      <c r="E92" s="284" t="s">
        <v>92</v>
      </c>
      <c r="F92" s="115">
        <v>3709.81</v>
      </c>
      <c r="G92" s="115">
        <v>7306</v>
      </c>
      <c r="H92" s="115">
        <v>0</v>
      </c>
      <c r="I92" s="115">
        <v>1925.07</v>
      </c>
      <c r="J92" s="311">
        <f t="shared" si="28"/>
        <v>51.891336753095175</v>
      </c>
      <c r="K92" s="302">
        <f t="shared" si="34"/>
        <v>26.349165069805636</v>
      </c>
    </row>
    <row r="93" spans="1:11">
      <c r="A93" s="280"/>
      <c r="B93" s="280">
        <v>34</v>
      </c>
      <c r="C93" s="280"/>
      <c r="D93" s="281"/>
      <c r="E93" s="281" t="s">
        <v>99</v>
      </c>
      <c r="F93" s="282">
        <f>SUM(F94)</f>
        <v>814.32</v>
      </c>
      <c r="G93" s="282">
        <f t="shared" ref="G93:I93" si="35">SUM(G94)</f>
        <v>385</v>
      </c>
      <c r="H93" s="282">
        <f t="shared" si="35"/>
        <v>0</v>
      </c>
      <c r="I93" s="282">
        <f t="shared" si="35"/>
        <v>661.93</v>
      </c>
      <c r="J93" s="297">
        <f t="shared" si="28"/>
        <v>81.286226544847224</v>
      </c>
      <c r="K93" s="302">
        <f t="shared" si="34"/>
        <v>171.9298701298701</v>
      </c>
    </row>
    <row r="94" spans="1:11">
      <c r="A94" s="240"/>
      <c r="B94" s="240"/>
      <c r="C94" s="240">
        <v>343</v>
      </c>
      <c r="D94" s="240"/>
      <c r="E94" s="283" t="s">
        <v>100</v>
      </c>
      <c r="F94" s="243">
        <f>SUM(F95:F98)</f>
        <v>814.32</v>
      </c>
      <c r="G94" s="243">
        <f t="shared" ref="G94:I94" si="36">SUM(G95:G98)</f>
        <v>385</v>
      </c>
      <c r="H94" s="243">
        <f t="shared" si="36"/>
        <v>0</v>
      </c>
      <c r="I94" s="243">
        <f t="shared" si="36"/>
        <v>661.93</v>
      </c>
      <c r="J94" s="292">
        <f t="shared" si="28"/>
        <v>81.286226544847224</v>
      </c>
      <c r="K94" s="302">
        <f t="shared" si="34"/>
        <v>171.9298701298701</v>
      </c>
    </row>
    <row r="95" spans="1:11" ht="26.25">
      <c r="A95" s="122"/>
      <c r="B95" s="122"/>
      <c r="C95" s="122"/>
      <c r="D95" s="122">
        <v>3431</v>
      </c>
      <c r="E95" s="284" t="s">
        <v>101</v>
      </c>
      <c r="F95" s="64">
        <v>626.11</v>
      </c>
      <c r="G95" s="64">
        <v>385</v>
      </c>
      <c r="H95" s="115">
        <v>0</v>
      </c>
      <c r="I95" s="64">
        <v>649.02</v>
      </c>
      <c r="J95" s="295">
        <f t="shared" si="28"/>
        <v>103.65910143584993</v>
      </c>
      <c r="K95" s="302">
        <f t="shared" si="34"/>
        <v>168.57662337662339</v>
      </c>
    </row>
    <row r="96" spans="1:11" ht="26.25">
      <c r="A96" s="122"/>
      <c r="B96" s="122"/>
      <c r="C96" s="122"/>
      <c r="D96" s="122">
        <v>3432</v>
      </c>
      <c r="E96" s="284" t="s">
        <v>102</v>
      </c>
      <c r="F96" s="115">
        <v>0</v>
      </c>
      <c r="G96" s="115">
        <v>0</v>
      </c>
      <c r="H96" s="115">
        <v>0</v>
      </c>
      <c r="I96" s="115">
        <v>0</v>
      </c>
      <c r="J96" s="293" t="e">
        <f t="shared" si="28"/>
        <v>#DIV/0!</v>
      </c>
      <c r="K96" s="302" t="e">
        <f t="shared" si="34"/>
        <v>#DIV/0!</v>
      </c>
    </row>
    <row r="97" spans="1:11">
      <c r="A97" s="122"/>
      <c r="B97" s="122"/>
      <c r="C97" s="122"/>
      <c r="D97" s="122">
        <v>3433</v>
      </c>
      <c r="E97" s="284" t="s">
        <v>103</v>
      </c>
      <c r="F97" s="115">
        <v>188.21</v>
      </c>
      <c r="G97" s="115">
        <v>0</v>
      </c>
      <c r="H97" s="115">
        <v>0</v>
      </c>
      <c r="I97" s="64">
        <v>12.91</v>
      </c>
      <c r="J97" s="295">
        <f t="shared" si="28"/>
        <v>6.8593592263960472</v>
      </c>
      <c r="K97" s="302" t="e">
        <f t="shared" si="34"/>
        <v>#DIV/0!</v>
      </c>
    </row>
    <row r="98" spans="1:11" ht="26.25">
      <c r="A98" s="122"/>
      <c r="B98" s="122"/>
      <c r="C98" s="122"/>
      <c r="D98" s="122">
        <v>3434</v>
      </c>
      <c r="E98" s="284" t="s">
        <v>104</v>
      </c>
      <c r="F98" s="115">
        <v>0</v>
      </c>
      <c r="G98" s="115">
        <v>0</v>
      </c>
      <c r="H98" s="115">
        <v>0</v>
      </c>
      <c r="I98" s="122"/>
      <c r="J98" s="295" t="e">
        <f t="shared" si="28"/>
        <v>#DIV/0!</v>
      </c>
      <c r="K98" s="302" t="e">
        <f t="shared" si="34"/>
        <v>#DIV/0!</v>
      </c>
    </row>
    <row r="99" spans="1:11">
      <c r="A99" s="280"/>
      <c r="B99" s="280">
        <v>36</v>
      </c>
      <c r="C99" s="280"/>
      <c r="D99" s="281"/>
      <c r="E99" s="281" t="s">
        <v>257</v>
      </c>
      <c r="F99" s="282">
        <f>SUM(F100)</f>
        <v>0</v>
      </c>
      <c r="G99" s="282">
        <f t="shared" ref="G99:I100" si="37">SUM(G100)</f>
        <v>0</v>
      </c>
      <c r="H99" s="282">
        <f t="shared" si="37"/>
        <v>0</v>
      </c>
      <c r="I99" s="282">
        <f t="shared" si="37"/>
        <v>497.31</v>
      </c>
      <c r="J99" s="295" t="e">
        <f t="shared" si="28"/>
        <v>#DIV/0!</v>
      </c>
      <c r="K99" s="302" t="e">
        <f t="shared" si="34"/>
        <v>#DIV/0!</v>
      </c>
    </row>
    <row r="100" spans="1:11">
      <c r="A100" s="122"/>
      <c r="B100" s="122"/>
      <c r="C100" s="122">
        <v>369</v>
      </c>
      <c r="D100" s="122"/>
      <c r="E100" s="284" t="s">
        <v>258</v>
      </c>
      <c r="F100" s="115">
        <f>SUM(F101)</f>
        <v>0</v>
      </c>
      <c r="G100" s="115">
        <f t="shared" si="37"/>
        <v>0</v>
      </c>
      <c r="H100" s="115">
        <f t="shared" si="37"/>
        <v>0</v>
      </c>
      <c r="I100" s="115">
        <f t="shared" si="37"/>
        <v>497.31</v>
      </c>
      <c r="J100" s="295" t="e">
        <f t="shared" si="28"/>
        <v>#DIV/0!</v>
      </c>
      <c r="K100" s="302" t="e">
        <f t="shared" si="34"/>
        <v>#DIV/0!</v>
      </c>
    </row>
    <row r="101" spans="1:11">
      <c r="A101" s="122"/>
      <c r="B101" s="122"/>
      <c r="C101" s="122"/>
      <c r="D101" s="122">
        <v>3693</v>
      </c>
      <c r="E101" s="284" t="s">
        <v>259</v>
      </c>
      <c r="F101" s="115"/>
      <c r="G101" s="115"/>
      <c r="H101" s="115"/>
      <c r="I101" s="122">
        <v>497.31</v>
      </c>
      <c r="J101" s="295" t="e">
        <f t="shared" si="28"/>
        <v>#DIV/0!</v>
      </c>
      <c r="K101" s="302" t="e">
        <f t="shared" si="34"/>
        <v>#DIV/0!</v>
      </c>
    </row>
    <row r="102" spans="1:11" ht="39">
      <c r="A102" s="280"/>
      <c r="B102" s="280">
        <v>37</v>
      </c>
      <c r="C102" s="280"/>
      <c r="D102" s="280"/>
      <c r="E102" s="281" t="s">
        <v>105</v>
      </c>
      <c r="F102" s="297">
        <f t="shared" ref="F102:F105" si="38">SUM(F103)</f>
        <v>0</v>
      </c>
      <c r="G102" s="297">
        <v>0</v>
      </c>
      <c r="H102" s="280">
        <f t="shared" ref="H102:I102" si="39">SUM(H103)</f>
        <v>0</v>
      </c>
      <c r="I102" s="297">
        <f t="shared" si="39"/>
        <v>0</v>
      </c>
      <c r="J102" s="280" t="e">
        <f t="shared" si="28"/>
        <v>#DIV/0!</v>
      </c>
      <c r="K102" s="302" t="e">
        <f t="shared" si="34"/>
        <v>#DIV/0!</v>
      </c>
    </row>
    <row r="103" spans="1:11" ht="26.25">
      <c r="A103" s="240"/>
      <c r="B103" s="240"/>
      <c r="C103" s="240">
        <v>372</v>
      </c>
      <c r="D103" s="240"/>
      <c r="E103" s="283" t="s">
        <v>106</v>
      </c>
      <c r="F103" s="297">
        <f t="shared" si="38"/>
        <v>0</v>
      </c>
      <c r="G103" s="292">
        <f t="shared" ref="G103:I103" si="40">SUM(G104)</f>
        <v>0</v>
      </c>
      <c r="H103" s="240">
        <f t="shared" si="40"/>
        <v>0</v>
      </c>
      <c r="I103" s="292">
        <f t="shared" si="40"/>
        <v>0</v>
      </c>
      <c r="J103" s="240" t="e">
        <f t="shared" si="28"/>
        <v>#DIV/0!</v>
      </c>
      <c r="K103" s="302" t="e">
        <f t="shared" si="34"/>
        <v>#DIV/0!</v>
      </c>
    </row>
    <row r="104" spans="1:11" ht="26.25">
      <c r="A104" s="122"/>
      <c r="B104" s="122"/>
      <c r="C104" s="122"/>
      <c r="D104" s="122">
        <v>3712</v>
      </c>
      <c r="E104" s="284" t="s">
        <v>107</v>
      </c>
      <c r="F104" s="297"/>
      <c r="G104" s="297">
        <v>0</v>
      </c>
      <c r="H104" s="122"/>
      <c r="I104" s="122"/>
      <c r="J104" s="293" t="e">
        <f t="shared" si="28"/>
        <v>#DIV/0!</v>
      </c>
      <c r="K104" s="302" t="e">
        <f t="shared" si="34"/>
        <v>#DIV/0!</v>
      </c>
    </row>
    <row r="105" spans="1:11">
      <c r="A105" s="280"/>
      <c r="B105" s="280">
        <v>38</v>
      </c>
      <c r="C105" s="280"/>
      <c r="D105" s="280"/>
      <c r="E105" s="281" t="s">
        <v>108</v>
      </c>
      <c r="F105" s="282">
        <f t="shared" si="38"/>
        <v>2909.84</v>
      </c>
      <c r="G105" s="297">
        <f t="shared" ref="G105:I105" si="41">SUM(G106)</f>
        <v>918</v>
      </c>
      <c r="H105" s="280">
        <f t="shared" si="41"/>
        <v>0</v>
      </c>
      <c r="I105" s="282">
        <f t="shared" si="41"/>
        <v>3406.15</v>
      </c>
      <c r="J105" s="385">
        <f t="shared" si="28"/>
        <v>117.05626426195255</v>
      </c>
      <c r="K105" s="302">
        <f t="shared" si="34"/>
        <v>371.04030501089323</v>
      </c>
    </row>
    <row r="106" spans="1:11">
      <c r="A106" s="240"/>
      <c r="B106" s="240"/>
      <c r="C106" s="240">
        <v>381</v>
      </c>
      <c r="D106" s="240"/>
      <c r="E106" s="283" t="s">
        <v>44</v>
      </c>
      <c r="F106" s="243">
        <f>SUM(F107+F108)</f>
        <v>2909.84</v>
      </c>
      <c r="G106" s="292">
        <f t="shared" ref="G106:H106" si="42">SUM(G108)</f>
        <v>918</v>
      </c>
      <c r="H106" s="240">
        <f t="shared" si="42"/>
        <v>0</v>
      </c>
      <c r="I106" s="243">
        <f>SUM(I107+I108)</f>
        <v>3406.15</v>
      </c>
      <c r="J106" s="384">
        <f t="shared" si="28"/>
        <v>117.05626426195255</v>
      </c>
      <c r="K106" s="302">
        <f t="shared" si="34"/>
        <v>371.04030501089323</v>
      </c>
    </row>
    <row r="107" spans="1:11">
      <c r="A107" s="240"/>
      <c r="B107" s="240"/>
      <c r="C107" s="240"/>
      <c r="D107" s="240">
        <v>3811</v>
      </c>
      <c r="E107" s="283" t="s">
        <v>109</v>
      </c>
      <c r="F107" s="243">
        <v>2000</v>
      </c>
      <c r="G107" s="292">
        <v>0</v>
      </c>
      <c r="H107" s="240"/>
      <c r="I107" s="243">
        <v>2487.8000000000002</v>
      </c>
      <c r="J107" s="240">
        <f t="shared" si="28"/>
        <v>124.39</v>
      </c>
      <c r="K107" s="302" t="e">
        <f t="shared" ref="K107:K124" si="43">SUM(I107/G107*100)</f>
        <v>#DIV/0!</v>
      </c>
    </row>
    <row r="108" spans="1:11">
      <c r="A108" s="122"/>
      <c r="B108" s="122"/>
      <c r="C108" s="122"/>
      <c r="D108" s="122">
        <v>3812</v>
      </c>
      <c r="E108" s="284" t="s">
        <v>110</v>
      </c>
      <c r="F108" s="115">
        <v>909.84</v>
      </c>
      <c r="G108" s="115">
        <v>918</v>
      </c>
      <c r="H108" s="122"/>
      <c r="I108" s="115">
        <v>918.35</v>
      </c>
      <c r="J108" s="383">
        <f t="shared" si="28"/>
        <v>100.93532928866613</v>
      </c>
      <c r="K108" s="302">
        <f t="shared" si="43"/>
        <v>100.03812636165577</v>
      </c>
    </row>
    <row r="109" spans="1:11" ht="26.25">
      <c r="A109" s="304">
        <v>4</v>
      </c>
      <c r="B109" s="304"/>
      <c r="C109" s="304"/>
      <c r="D109" s="304"/>
      <c r="E109" s="305" t="s">
        <v>111</v>
      </c>
      <c r="F109" s="306">
        <f>SUM(F110+F120)</f>
        <v>1989.52</v>
      </c>
      <c r="G109" s="306">
        <f t="shared" ref="G109:H109" si="44">SUM(G110+G120)</f>
        <v>10220</v>
      </c>
      <c r="H109" s="306">
        <f t="shared" si="44"/>
        <v>0</v>
      </c>
      <c r="I109" s="306">
        <f>SUM(I110+I120)</f>
        <v>9658.2800000000007</v>
      </c>
      <c r="J109" s="312">
        <f t="shared" si="28"/>
        <v>485.45779886605817</v>
      </c>
      <c r="K109" s="302">
        <f t="shared" si="43"/>
        <v>94.503718199608628</v>
      </c>
    </row>
    <row r="110" spans="1:11" ht="26.25">
      <c r="A110" s="280"/>
      <c r="B110" s="280">
        <v>42</v>
      </c>
      <c r="C110" s="280"/>
      <c r="D110" s="280"/>
      <c r="E110" s="281" t="s">
        <v>112</v>
      </c>
      <c r="F110" s="282">
        <f>SUM(F111+F118)</f>
        <v>1989.52</v>
      </c>
      <c r="G110" s="282">
        <f>SUM(G111+G118)</f>
        <v>4000</v>
      </c>
      <c r="H110" s="282">
        <v>0</v>
      </c>
      <c r="I110" s="282">
        <f>SUM(I111+I118)</f>
        <v>3447.2000000000003</v>
      </c>
      <c r="J110" s="297">
        <f t="shared" si="28"/>
        <v>173.26792392134789</v>
      </c>
      <c r="K110" s="302">
        <f t="shared" si="43"/>
        <v>86.18</v>
      </c>
    </row>
    <row r="111" spans="1:11">
      <c r="A111" s="240"/>
      <c r="B111" s="240"/>
      <c r="C111" s="240">
        <v>422</v>
      </c>
      <c r="D111" s="240"/>
      <c r="E111" s="283" t="s">
        <v>113</v>
      </c>
      <c r="F111" s="243">
        <f>SUM(F112:F117)</f>
        <v>0</v>
      </c>
      <c r="G111" s="115">
        <f>SUM(G112:G117)</f>
        <v>4000</v>
      </c>
      <c r="H111" s="115">
        <v>0</v>
      </c>
      <c r="I111" s="115">
        <f>SUM(I112:I117)</f>
        <v>2907.2200000000003</v>
      </c>
      <c r="J111" s="240" t="e">
        <f t="shared" si="28"/>
        <v>#DIV/0!</v>
      </c>
      <c r="K111" s="302">
        <f t="shared" si="43"/>
        <v>72.680500000000009</v>
      </c>
    </row>
    <row r="112" spans="1:11">
      <c r="A112" s="122"/>
      <c r="B112" s="122"/>
      <c r="C112" s="122"/>
      <c r="D112" s="122">
        <v>4221</v>
      </c>
      <c r="E112" s="284" t="s">
        <v>114</v>
      </c>
      <c r="F112" s="115">
        <v>0</v>
      </c>
      <c r="G112" s="115">
        <v>2000</v>
      </c>
      <c r="H112" s="115">
        <v>0</v>
      </c>
      <c r="I112" s="115">
        <v>1474.44</v>
      </c>
      <c r="J112" s="293" t="e">
        <f t="shared" si="28"/>
        <v>#DIV/0!</v>
      </c>
      <c r="K112" s="302">
        <f t="shared" si="43"/>
        <v>73.721999999999994</v>
      </c>
    </row>
    <row r="113" spans="1:13">
      <c r="A113" s="122"/>
      <c r="B113" s="122"/>
      <c r="C113" s="122"/>
      <c r="D113" s="122">
        <v>4222</v>
      </c>
      <c r="E113" s="284" t="s">
        <v>115</v>
      </c>
      <c r="F113" s="115">
        <v>0</v>
      </c>
      <c r="G113" s="115">
        <v>0</v>
      </c>
      <c r="H113" s="115">
        <v>0</v>
      </c>
      <c r="I113" s="115">
        <v>0</v>
      </c>
      <c r="J113" s="293" t="e">
        <f t="shared" si="28"/>
        <v>#DIV/0!</v>
      </c>
      <c r="K113" s="302" t="e">
        <f t="shared" si="43"/>
        <v>#DIV/0!</v>
      </c>
      <c r="M113" s="313"/>
    </row>
    <row r="114" spans="1:13">
      <c r="A114" s="122"/>
      <c r="B114" s="122"/>
      <c r="C114" s="122"/>
      <c r="D114" s="122">
        <v>4223</v>
      </c>
      <c r="E114" s="284" t="s">
        <v>116</v>
      </c>
      <c r="F114" s="115">
        <v>0</v>
      </c>
      <c r="G114" s="115">
        <v>0</v>
      </c>
      <c r="H114" s="115">
        <v>0</v>
      </c>
      <c r="I114" s="115">
        <v>0</v>
      </c>
      <c r="J114" s="293" t="e">
        <f t="shared" si="28"/>
        <v>#DIV/0!</v>
      </c>
      <c r="K114" s="302" t="e">
        <f t="shared" si="43"/>
        <v>#DIV/0!</v>
      </c>
    </row>
    <row r="115" spans="1:13">
      <c r="A115" s="122"/>
      <c r="B115" s="122"/>
      <c r="C115" s="122"/>
      <c r="D115" s="122">
        <v>4225</v>
      </c>
      <c r="E115" s="284" t="s">
        <v>117</v>
      </c>
      <c r="F115" s="115">
        <v>0</v>
      </c>
      <c r="G115" s="115">
        <v>0</v>
      </c>
      <c r="H115" s="115">
        <v>0</v>
      </c>
      <c r="I115" s="115">
        <v>0</v>
      </c>
      <c r="J115" s="293" t="e">
        <f t="shared" si="28"/>
        <v>#DIV/0!</v>
      </c>
      <c r="K115" s="302" t="e">
        <f t="shared" si="43"/>
        <v>#DIV/0!</v>
      </c>
    </row>
    <row r="116" spans="1:13">
      <c r="A116" s="122"/>
      <c r="B116" s="122"/>
      <c r="C116" s="122"/>
      <c r="D116" s="122">
        <v>4226</v>
      </c>
      <c r="E116" s="284" t="s">
        <v>118</v>
      </c>
      <c r="F116" s="115">
        <v>0</v>
      </c>
      <c r="G116" s="115">
        <v>0</v>
      </c>
      <c r="H116" s="115">
        <v>0</v>
      </c>
      <c r="I116" s="115">
        <v>0</v>
      </c>
      <c r="J116" s="293" t="e">
        <f t="shared" si="28"/>
        <v>#DIV/0!</v>
      </c>
      <c r="K116" s="302" t="e">
        <f t="shared" si="43"/>
        <v>#DIV/0!</v>
      </c>
    </row>
    <row r="117" spans="1:13" ht="26.25">
      <c r="A117" s="122"/>
      <c r="B117" s="122"/>
      <c r="C117" s="122"/>
      <c r="D117" s="122">
        <v>4227</v>
      </c>
      <c r="E117" s="284" t="s">
        <v>119</v>
      </c>
      <c r="F117" s="115"/>
      <c r="G117" s="115">
        <v>2000</v>
      </c>
      <c r="H117" s="115">
        <v>0</v>
      </c>
      <c r="I117" s="314">
        <v>1432.78</v>
      </c>
      <c r="J117" s="293" t="e">
        <f t="shared" si="28"/>
        <v>#DIV/0!</v>
      </c>
      <c r="K117" s="302">
        <f t="shared" si="43"/>
        <v>71.638999999999996</v>
      </c>
    </row>
    <row r="118" spans="1:13" ht="26.25">
      <c r="A118" s="240"/>
      <c r="B118" s="240"/>
      <c r="C118" s="240">
        <v>424</v>
      </c>
      <c r="D118" s="240"/>
      <c r="E118" s="283" t="s">
        <v>120</v>
      </c>
      <c r="F118" s="243">
        <f>SUM(F119)</f>
        <v>1989.52</v>
      </c>
      <c r="G118" s="115">
        <v>0</v>
      </c>
      <c r="H118" s="115">
        <v>0</v>
      </c>
      <c r="I118" s="243">
        <f t="shared" ref="I118" si="45">SUM(I119)</f>
        <v>539.98</v>
      </c>
      <c r="J118" s="292">
        <f t="shared" si="28"/>
        <v>27.141219992762071</v>
      </c>
      <c r="K118" s="302" t="e">
        <f t="shared" si="43"/>
        <v>#DIV/0!</v>
      </c>
    </row>
    <row r="119" spans="1:13">
      <c r="A119" s="122"/>
      <c r="B119" s="122"/>
      <c r="C119" s="122"/>
      <c r="D119" s="122">
        <v>4241</v>
      </c>
      <c r="E119" s="307" t="s">
        <v>121</v>
      </c>
      <c r="F119" s="115">
        <v>1989.52</v>
      </c>
      <c r="G119" s="115">
        <v>0</v>
      </c>
      <c r="H119" s="115">
        <v>0</v>
      </c>
      <c r="I119" s="115">
        <v>539.98</v>
      </c>
      <c r="J119" s="295">
        <f t="shared" si="28"/>
        <v>27.141219992762071</v>
      </c>
      <c r="K119" s="302" t="e">
        <f t="shared" si="43"/>
        <v>#DIV/0!</v>
      </c>
    </row>
    <row r="120" spans="1:13" ht="26.25">
      <c r="A120" s="308"/>
      <c r="B120" s="308">
        <v>45</v>
      </c>
      <c r="C120" s="308"/>
      <c r="D120" s="308"/>
      <c r="E120" s="309" t="s">
        <v>122</v>
      </c>
      <c r="F120" s="310">
        <f>SUM(F121+F124)</f>
        <v>0</v>
      </c>
      <c r="G120" s="310">
        <f t="shared" ref="G120:I120" si="46">SUM(G121+G124)</f>
        <v>6220</v>
      </c>
      <c r="H120" s="310">
        <f t="shared" si="46"/>
        <v>0</v>
      </c>
      <c r="I120" s="310">
        <f t="shared" si="46"/>
        <v>6211.08</v>
      </c>
      <c r="J120" s="310" t="e">
        <f t="shared" si="28"/>
        <v>#DIV/0!</v>
      </c>
      <c r="K120" s="302">
        <f t="shared" si="43"/>
        <v>99.856591639871382</v>
      </c>
    </row>
    <row r="121" spans="1:13" ht="26.25">
      <c r="A121" s="240"/>
      <c r="B121" s="240"/>
      <c r="C121" s="240">
        <v>451</v>
      </c>
      <c r="D121" s="240"/>
      <c r="E121" s="283" t="s">
        <v>123</v>
      </c>
      <c r="F121" s="243">
        <f>SUM(F122)</f>
        <v>0</v>
      </c>
      <c r="G121" s="243">
        <f t="shared" ref="G121:H121" si="47">SUM(G122)</f>
        <v>6220</v>
      </c>
      <c r="H121" s="243">
        <f t="shared" si="47"/>
        <v>0</v>
      </c>
      <c r="I121" s="115">
        <f>SUM(I122)</f>
        <v>6211.08</v>
      </c>
      <c r="J121" s="295" t="e">
        <f t="shared" si="28"/>
        <v>#DIV/0!</v>
      </c>
      <c r="K121" s="302">
        <f t="shared" si="43"/>
        <v>99.856591639871382</v>
      </c>
    </row>
    <row r="122" spans="1:13" ht="26.25">
      <c r="A122" s="122"/>
      <c r="B122" s="122"/>
      <c r="C122" s="122"/>
      <c r="D122" s="122">
        <v>4511</v>
      </c>
      <c r="E122" s="303" t="s">
        <v>123</v>
      </c>
      <c r="F122" s="115">
        <v>0</v>
      </c>
      <c r="G122" s="115">
        <v>6220</v>
      </c>
      <c r="H122" s="115">
        <v>0</v>
      </c>
      <c r="I122" s="115">
        <v>6211.08</v>
      </c>
      <c r="J122" s="295" t="e">
        <f t="shared" si="28"/>
        <v>#DIV/0!</v>
      </c>
      <c r="K122" s="302">
        <f t="shared" si="43"/>
        <v>99.856591639871382</v>
      </c>
    </row>
    <row r="123" spans="1:13">
      <c r="A123" s="122"/>
      <c r="B123" s="122"/>
      <c r="C123" s="122">
        <v>452</v>
      </c>
      <c r="D123" s="122"/>
      <c r="E123" s="307" t="s">
        <v>124</v>
      </c>
      <c r="F123" s="115">
        <f>SUM(F124)</f>
        <v>0</v>
      </c>
      <c r="G123" s="115">
        <v>0</v>
      </c>
      <c r="H123" s="115">
        <v>0</v>
      </c>
      <c r="I123" s="115">
        <v>0</v>
      </c>
      <c r="J123" s="295" t="e">
        <f t="shared" si="28"/>
        <v>#DIV/0!</v>
      </c>
      <c r="K123" s="302" t="e">
        <f t="shared" si="43"/>
        <v>#DIV/0!</v>
      </c>
    </row>
    <row r="124" spans="1:13">
      <c r="A124" s="122"/>
      <c r="B124" s="122"/>
      <c r="C124" s="122"/>
      <c r="D124" s="122">
        <v>4521</v>
      </c>
      <c r="E124" s="307" t="s">
        <v>124</v>
      </c>
      <c r="F124" s="115"/>
      <c r="G124" s="115">
        <v>0</v>
      </c>
      <c r="H124" s="115">
        <v>0</v>
      </c>
      <c r="I124" s="115">
        <v>0</v>
      </c>
      <c r="J124" s="295" t="e">
        <f t="shared" si="28"/>
        <v>#DIV/0!</v>
      </c>
      <c r="K124" s="302" t="e">
        <f t="shared" si="43"/>
        <v>#DIV/0!</v>
      </c>
    </row>
  </sheetData>
  <mergeCells count="4">
    <mergeCell ref="A1:K1"/>
    <mergeCell ref="A3:H3"/>
    <mergeCell ref="A5:H5"/>
    <mergeCell ref="A7:H7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1"/>
  <sheetViews>
    <sheetView topLeftCell="A4" workbookViewId="0">
      <selection activeCell="J46" sqref="J46"/>
    </sheetView>
  </sheetViews>
  <sheetFormatPr defaultColWidth="9" defaultRowHeight="15"/>
  <cols>
    <col min="1" max="5" width="25.28515625" customWidth="1"/>
    <col min="6" max="6" width="15.28515625" customWidth="1"/>
    <col min="7" max="7" width="14.140625" customWidth="1"/>
  </cols>
  <sheetData>
    <row r="1" spans="1:10" ht="42" customHeight="1">
      <c r="A1" s="398"/>
      <c r="B1" s="398"/>
      <c r="C1" s="398"/>
      <c r="D1" s="398"/>
      <c r="E1" s="398"/>
      <c r="F1" s="398"/>
      <c r="G1" s="398"/>
      <c r="H1" s="398"/>
      <c r="I1" s="398"/>
      <c r="J1" s="398"/>
    </row>
    <row r="2" spans="1:10" ht="18" customHeight="1">
      <c r="A2" s="3"/>
      <c r="B2" s="3"/>
      <c r="C2" s="3"/>
      <c r="D2" s="3"/>
      <c r="E2" s="3"/>
      <c r="F2" s="3"/>
      <c r="G2" s="3"/>
    </row>
    <row r="3" spans="1:10" ht="15.75" customHeight="1">
      <c r="A3" s="398"/>
      <c r="B3" s="398"/>
      <c r="C3" s="398"/>
      <c r="D3" s="398"/>
      <c r="E3" s="398"/>
      <c r="F3" s="398"/>
      <c r="G3" s="2"/>
    </row>
    <row r="4" spans="1:10" ht="18">
      <c r="B4" s="3"/>
      <c r="C4" s="3"/>
      <c r="D4" s="3"/>
      <c r="E4" s="4"/>
      <c r="F4" s="4"/>
      <c r="G4" s="4"/>
    </row>
    <row r="5" spans="1:10" ht="18" customHeight="1">
      <c r="A5" s="398"/>
      <c r="B5" s="398"/>
      <c r="C5" s="398"/>
      <c r="D5" s="398"/>
      <c r="E5" s="398"/>
      <c r="F5" s="398"/>
      <c r="G5" s="2"/>
    </row>
    <row r="6" spans="1:10" ht="18">
      <c r="A6" s="3"/>
      <c r="B6" s="3"/>
      <c r="C6" s="3"/>
      <c r="D6" s="3"/>
      <c r="E6" s="4"/>
      <c r="F6" s="4"/>
      <c r="G6" s="4"/>
    </row>
    <row r="7" spans="1:10" ht="15.75" customHeight="1">
      <c r="A7" s="398" t="s">
        <v>125</v>
      </c>
      <c r="B7" s="398"/>
      <c r="C7" s="398"/>
      <c r="D7" s="398"/>
      <c r="E7" s="398"/>
      <c r="F7" s="398"/>
      <c r="G7" s="2"/>
    </row>
    <row r="8" spans="1:10" ht="18">
      <c r="A8" s="3"/>
      <c r="B8" s="3"/>
      <c r="C8" s="3"/>
      <c r="D8" s="3"/>
      <c r="E8" s="4"/>
      <c r="F8" s="4"/>
      <c r="G8" s="4"/>
    </row>
    <row r="9" spans="1:10" ht="25.5">
      <c r="A9" s="5" t="s">
        <v>126</v>
      </c>
      <c r="B9" s="5" t="s">
        <v>253</v>
      </c>
      <c r="C9" s="5" t="s">
        <v>245</v>
      </c>
      <c r="D9" s="5" t="s">
        <v>246</v>
      </c>
      <c r="E9" s="5" t="s">
        <v>254</v>
      </c>
      <c r="F9" s="5" t="s">
        <v>127</v>
      </c>
      <c r="G9" s="5" t="s">
        <v>128</v>
      </c>
    </row>
    <row r="10" spans="1:10" s="1" customFormat="1">
      <c r="A10" s="10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</row>
    <row r="11" spans="1:10">
      <c r="A11" s="15" t="s">
        <v>5</v>
      </c>
      <c r="B11" s="184">
        <f>SUM(B12+B14+B16+B19+B24+B26)</f>
        <v>1341293.9300000002</v>
      </c>
      <c r="C11" s="184">
        <f t="shared" ref="C11:E11" si="0">SUM(C12+C14+C16+C19+C24+C26)</f>
        <v>1800637.82</v>
      </c>
      <c r="D11" s="184">
        <f t="shared" si="0"/>
        <v>0</v>
      </c>
      <c r="E11" s="184">
        <f t="shared" si="0"/>
        <v>1616172.53</v>
      </c>
      <c r="F11" s="185">
        <f>SUM(E11/B11*100)</f>
        <v>120.4935393989295</v>
      </c>
      <c r="G11" s="185">
        <f>SUM(E11/C11*100)</f>
        <v>89.755558394302753</v>
      </c>
    </row>
    <row r="12" spans="1:10">
      <c r="A12" s="186" t="s">
        <v>129</v>
      </c>
      <c r="B12" s="187">
        <f>SUM(B13)</f>
        <v>7030.56</v>
      </c>
      <c r="C12" s="188">
        <f>SUM(C13)</f>
        <v>4815</v>
      </c>
      <c r="D12" s="185">
        <v>0</v>
      </c>
      <c r="E12" s="188">
        <f>SUM(E13)</f>
        <v>4814.58</v>
      </c>
      <c r="F12" s="189">
        <f t="shared" ref="F12:F22" si="1">SUM(E12/B12*100)</f>
        <v>68.48074691063016</v>
      </c>
      <c r="G12" s="185">
        <f t="shared" ref="G12:G22" si="2">SUM(E12/C12*100)</f>
        <v>99.991277258566981</v>
      </c>
    </row>
    <row r="13" spans="1:10">
      <c r="A13" s="359" t="s">
        <v>130</v>
      </c>
      <c r="B13" s="164">
        <v>7030.56</v>
      </c>
      <c r="C13" s="26">
        <v>4815</v>
      </c>
      <c r="D13" s="24">
        <f t="shared" ref="D13:D17" si="3">SUM(D14)</f>
        <v>0</v>
      </c>
      <c r="E13" s="26">
        <v>4814.58</v>
      </c>
      <c r="F13" s="191">
        <f>SUM(E13/B36*100)</f>
        <v>70.751872185843098</v>
      </c>
      <c r="G13" s="185">
        <f>SUM(E13/C13*100)</f>
        <v>99.991277258566981</v>
      </c>
    </row>
    <row r="14" spans="1:10">
      <c r="A14" s="186" t="s">
        <v>131</v>
      </c>
      <c r="B14" s="187">
        <f>SUM(B15)</f>
        <v>7706.98</v>
      </c>
      <c r="C14" s="188">
        <f>SUM(C15)</f>
        <v>8503</v>
      </c>
      <c r="D14" s="185">
        <v>0</v>
      </c>
      <c r="E14" s="188">
        <f>SUM(E15)</f>
        <v>31146.77</v>
      </c>
      <c r="F14" s="189">
        <f t="shared" si="1"/>
        <v>404.13715878333664</v>
      </c>
      <c r="G14" s="185">
        <f t="shared" si="2"/>
        <v>366.30330471598256</v>
      </c>
    </row>
    <row r="15" spans="1:10">
      <c r="A15" s="83" t="s">
        <v>132</v>
      </c>
      <c r="B15" s="164">
        <v>7706.98</v>
      </c>
      <c r="C15" s="26">
        <v>8503</v>
      </c>
      <c r="D15" s="24">
        <f t="shared" si="3"/>
        <v>0</v>
      </c>
      <c r="E15" s="26">
        <v>31146.77</v>
      </c>
      <c r="F15" s="191">
        <f t="shared" si="1"/>
        <v>404.13715878333664</v>
      </c>
      <c r="G15" s="185">
        <f t="shared" si="2"/>
        <v>366.30330471598256</v>
      </c>
    </row>
    <row r="16" spans="1:10" ht="25.5">
      <c r="A16" s="192" t="s">
        <v>133</v>
      </c>
      <c r="B16" s="187">
        <f>SUM(B17+B18)</f>
        <v>80510.09</v>
      </c>
      <c r="C16" s="188">
        <f>SUM(C17+C18)</f>
        <v>107385</v>
      </c>
      <c r="D16" s="185">
        <v>0</v>
      </c>
      <c r="E16" s="188">
        <f>SUM(E17+E18)</f>
        <v>115559.39</v>
      </c>
      <c r="F16" s="189">
        <f t="shared" si="1"/>
        <v>143.53404647790109</v>
      </c>
      <c r="G16" s="185">
        <f t="shared" si="2"/>
        <v>107.6122270335708</v>
      </c>
    </row>
    <row r="17" spans="1:12" ht="38.25">
      <c r="A17" s="193" t="s">
        <v>134</v>
      </c>
      <c r="B17" s="164">
        <v>16010.09</v>
      </c>
      <c r="C17" s="26">
        <v>9000</v>
      </c>
      <c r="D17" s="24">
        <f t="shared" si="3"/>
        <v>0</v>
      </c>
      <c r="E17" s="26">
        <v>17268.310000000001</v>
      </c>
      <c r="F17" s="191">
        <f t="shared" si="1"/>
        <v>107.85891896922504</v>
      </c>
      <c r="G17" s="185">
        <f t="shared" si="2"/>
        <v>191.87011111111113</v>
      </c>
    </row>
    <row r="18" spans="1:12">
      <c r="A18" s="379" t="s">
        <v>263</v>
      </c>
      <c r="B18" s="164">
        <v>64500</v>
      </c>
      <c r="C18" s="26">
        <v>98385</v>
      </c>
      <c r="D18" s="26">
        <v>0</v>
      </c>
      <c r="E18" s="26">
        <v>98291.08</v>
      </c>
      <c r="F18" s="191">
        <f t="shared" si="1"/>
        <v>152.38927131782947</v>
      </c>
      <c r="G18" s="185">
        <f t="shared" si="2"/>
        <v>99.904538293439032</v>
      </c>
    </row>
    <row r="19" spans="1:12">
      <c r="A19" s="194" t="s">
        <v>135</v>
      </c>
      <c r="B19" s="187">
        <f>SUM(B20+B21+B22+B23)</f>
        <v>1239680.3500000001</v>
      </c>
      <c r="C19" s="187">
        <f t="shared" ref="C19:E19" si="4">SUM(C20+C21+C22+C23)</f>
        <v>1675334.82</v>
      </c>
      <c r="D19" s="187">
        <f t="shared" si="4"/>
        <v>0</v>
      </c>
      <c r="E19" s="187">
        <f t="shared" si="4"/>
        <v>1464352.09</v>
      </c>
      <c r="F19" s="189">
        <f t="shared" si="1"/>
        <v>118.12336059049416</v>
      </c>
      <c r="G19" s="185">
        <f t="shared" si="2"/>
        <v>87.406533459383368</v>
      </c>
      <c r="L19" s="155"/>
    </row>
    <row r="20" spans="1:12">
      <c r="A20" s="193" t="s">
        <v>136</v>
      </c>
      <c r="B20" s="164">
        <v>0</v>
      </c>
      <c r="C20" s="26">
        <v>0</v>
      </c>
      <c r="D20" s="24">
        <f>SUM(D21)</f>
        <v>0</v>
      </c>
      <c r="E20" s="24">
        <f>SUM(E21)</f>
        <v>0</v>
      </c>
      <c r="F20" s="191" t="e">
        <f t="shared" si="1"/>
        <v>#DIV/0!</v>
      </c>
      <c r="G20" s="185" t="e">
        <f t="shared" si="2"/>
        <v>#DIV/0!</v>
      </c>
      <c r="L20" s="1"/>
    </row>
    <row r="21" spans="1:12">
      <c r="A21" s="193" t="s">
        <v>137</v>
      </c>
      <c r="B21" s="164">
        <v>0</v>
      </c>
      <c r="C21" s="195">
        <v>0</v>
      </c>
      <c r="D21" s="24">
        <f>SUM(D22)</f>
        <v>0</v>
      </c>
      <c r="E21" s="24">
        <v>0</v>
      </c>
      <c r="F21" s="196" t="e">
        <f>SUM(E23/B21*100)</f>
        <v>#DIV/0!</v>
      </c>
      <c r="G21" s="185">
        <f>SUM(E23/C23*100)</f>
        <v>69.394873342850914</v>
      </c>
    </row>
    <row r="22" spans="1:12" ht="25.5">
      <c r="A22" s="193" t="s">
        <v>138</v>
      </c>
      <c r="B22" s="164">
        <v>1045232.01</v>
      </c>
      <c r="C22" s="26">
        <v>1427667</v>
      </c>
      <c r="D22" s="24">
        <f>SUM(D24)</f>
        <v>0</v>
      </c>
      <c r="E22" s="26">
        <v>1292483.32</v>
      </c>
      <c r="F22" s="191">
        <f t="shared" si="1"/>
        <v>123.65516054182075</v>
      </c>
      <c r="G22" s="185">
        <f t="shared" si="2"/>
        <v>90.531147669589615</v>
      </c>
      <c r="I22" s="1"/>
    </row>
    <row r="23" spans="1:12">
      <c r="A23" s="149" t="s">
        <v>139</v>
      </c>
      <c r="B23" s="136">
        <v>194448.34</v>
      </c>
      <c r="C23" s="26">
        <v>247667.82</v>
      </c>
      <c r="D23" s="24"/>
      <c r="E23" s="26">
        <v>171868.77</v>
      </c>
      <c r="F23" s="191" t="e">
        <f>SUM(#REF!/B23*100)</f>
        <v>#REF!</v>
      </c>
      <c r="G23" s="185" t="e">
        <f>SUM(#REF!/#REF!*100)</f>
        <v>#REF!</v>
      </c>
      <c r="K23" s="1"/>
    </row>
    <row r="24" spans="1:12">
      <c r="A24" s="194" t="s">
        <v>140</v>
      </c>
      <c r="B24" s="187">
        <f>SUM(B25)</f>
        <v>5369.85</v>
      </c>
      <c r="C24" s="188">
        <f>SUM(C25)</f>
        <v>4000</v>
      </c>
      <c r="D24" s="188">
        <f>SUM(D25)</f>
        <v>0</v>
      </c>
      <c r="E24" s="188">
        <f>SUM(E25)</f>
        <v>0</v>
      </c>
      <c r="F24" s="189">
        <f>SUM(E24/B24*100)</f>
        <v>0</v>
      </c>
      <c r="G24" s="185">
        <f>SUM(E24/C24*100)</f>
        <v>0</v>
      </c>
      <c r="K24" s="1"/>
    </row>
    <row r="25" spans="1:12" ht="25.5">
      <c r="A25" s="193" t="s">
        <v>141</v>
      </c>
      <c r="B25" s="136">
        <v>5369.85</v>
      </c>
      <c r="C25" s="26">
        <v>4000</v>
      </c>
      <c r="D25" s="26">
        <v>0</v>
      </c>
      <c r="E25" s="26">
        <v>0</v>
      </c>
      <c r="F25" s="191">
        <f>SUM(E25/B25*100)</f>
        <v>0</v>
      </c>
      <c r="G25" s="185">
        <f>SUM(E25/C25*100)</f>
        <v>0</v>
      </c>
    </row>
    <row r="26" spans="1:12" ht="25.5">
      <c r="A26" s="194" t="s">
        <v>142</v>
      </c>
      <c r="B26" s="187">
        <f>SUM(B27)</f>
        <v>996.1</v>
      </c>
      <c r="C26" s="188">
        <f>SUM(C27)</f>
        <v>600</v>
      </c>
      <c r="D26" s="188">
        <v>0</v>
      </c>
      <c r="E26" s="188">
        <f>SUM(E27)</f>
        <v>299.7</v>
      </c>
      <c r="F26" s="191">
        <f>SUM(E26/B26*100)</f>
        <v>30.08734062845096</v>
      </c>
      <c r="G26" s="185">
        <f>SUM(E26/C26*100)</f>
        <v>49.95</v>
      </c>
    </row>
    <row r="27" spans="1:12">
      <c r="A27" s="167" t="s">
        <v>143</v>
      </c>
      <c r="B27" s="164">
        <v>996.1</v>
      </c>
      <c r="C27" s="26">
        <v>600</v>
      </c>
      <c r="D27" s="26">
        <v>0</v>
      </c>
      <c r="E27" s="26">
        <v>299.7</v>
      </c>
      <c r="F27" s="191">
        <f>SUM(E27/B27*100)</f>
        <v>30.08734062845096</v>
      </c>
      <c r="G27" s="185">
        <f>SUM(E27/C27*100)</f>
        <v>49.95</v>
      </c>
    </row>
    <row r="28" spans="1:12">
      <c r="A28" s="167"/>
      <c r="B28" s="165"/>
      <c r="C28" s="29"/>
      <c r="D28" s="29"/>
      <c r="E28" s="26"/>
      <c r="F28" s="173"/>
      <c r="G28" s="173"/>
    </row>
    <row r="29" spans="1:12">
      <c r="F29" s="197"/>
      <c r="G29" s="197"/>
    </row>
    <row r="30" spans="1:12" ht="15.75" customHeight="1">
      <c r="A30" s="398" t="s">
        <v>144</v>
      </c>
      <c r="B30" s="398"/>
      <c r="C30" s="398"/>
      <c r="D30" s="398"/>
      <c r="E30" s="398"/>
      <c r="F30" s="398"/>
      <c r="G30" s="2"/>
    </row>
    <row r="31" spans="1:12" ht="18">
      <c r="A31" s="3"/>
      <c r="B31" s="3"/>
      <c r="C31" s="3"/>
      <c r="D31" s="3"/>
      <c r="E31" s="4"/>
      <c r="F31" s="4"/>
      <c r="G31" s="4"/>
    </row>
    <row r="32" spans="1:12" ht="25.5">
      <c r="A32" s="198" t="s">
        <v>126</v>
      </c>
      <c r="B32" s="5" t="s">
        <v>253</v>
      </c>
      <c r="C32" s="5" t="s">
        <v>245</v>
      </c>
      <c r="D32" s="5" t="s">
        <v>246</v>
      </c>
      <c r="E32" s="5" t="s">
        <v>254</v>
      </c>
      <c r="F32" s="198" t="s">
        <v>145</v>
      </c>
      <c r="G32" s="198" t="s">
        <v>146</v>
      </c>
    </row>
    <row r="33" spans="1:10">
      <c r="A33" s="10">
        <v>1</v>
      </c>
      <c r="B33" s="9">
        <v>2</v>
      </c>
      <c r="C33" s="10">
        <v>3</v>
      </c>
      <c r="D33" s="10">
        <v>4</v>
      </c>
      <c r="E33" s="10">
        <v>5</v>
      </c>
      <c r="F33" s="10">
        <v>6</v>
      </c>
      <c r="G33" s="10">
        <v>7</v>
      </c>
    </row>
    <row r="34" spans="1:10">
      <c r="A34" s="15" t="s">
        <v>8</v>
      </c>
      <c r="B34" s="184">
        <f>SUM(B35+B37+B39+B42+B47+B49)</f>
        <v>1276460.3400000003</v>
      </c>
      <c r="C34" s="185">
        <f>SUM(C35+C37+C39+C42+C47+C49)</f>
        <v>1728430</v>
      </c>
      <c r="D34" s="185">
        <v>0</v>
      </c>
      <c r="E34" s="185">
        <f>SUM(E35+E37+E39+E42+E47+E49)</f>
        <v>1616172.53</v>
      </c>
      <c r="F34" s="185">
        <f>SUM(E34/B34*100)</f>
        <v>126.6136110425491</v>
      </c>
      <c r="G34" s="185">
        <f>SUM(E34/C34*100)</f>
        <v>93.50523480846779</v>
      </c>
    </row>
    <row r="35" spans="1:10" ht="15.75" customHeight="1">
      <c r="A35" s="186" t="s">
        <v>129</v>
      </c>
      <c r="B35" s="187">
        <f>SUM(B36)</f>
        <v>6804.88</v>
      </c>
      <c r="C35" s="188">
        <f>SUM(C36)</f>
        <v>4815</v>
      </c>
      <c r="D35" s="188">
        <f t="shared" ref="D35:D38" si="5">SUM(D36)</f>
        <v>0</v>
      </c>
      <c r="E35" s="188">
        <f>SUM(E36)</f>
        <v>4814.58</v>
      </c>
      <c r="F35" s="189">
        <f t="shared" ref="F35:F50" si="6">SUM(E35/B35*100)</f>
        <v>70.751872185843098</v>
      </c>
      <c r="G35" s="185">
        <f t="shared" ref="G35:G50" si="7">SUM(E35/C35*100)</f>
        <v>99.991277258566981</v>
      </c>
    </row>
    <row r="36" spans="1:10">
      <c r="A36" s="359" t="s">
        <v>130</v>
      </c>
      <c r="B36" s="164">
        <v>6804.88</v>
      </c>
      <c r="C36" s="26">
        <v>4815</v>
      </c>
      <c r="D36" s="24">
        <f t="shared" si="5"/>
        <v>0</v>
      </c>
      <c r="E36" s="26">
        <v>4814.58</v>
      </c>
      <c r="F36" s="191" t="e">
        <f>SUM(E36/#REF!*100)</f>
        <v>#REF!</v>
      </c>
      <c r="G36" s="185">
        <f t="shared" si="7"/>
        <v>99.991277258566981</v>
      </c>
    </row>
    <row r="37" spans="1:10">
      <c r="A37" s="186" t="s">
        <v>131</v>
      </c>
      <c r="B37" s="187">
        <f>SUM(B38)</f>
        <v>6601.25</v>
      </c>
      <c r="C37" s="188">
        <f>SUM(C38)</f>
        <v>8503</v>
      </c>
      <c r="D37" s="188">
        <f t="shared" si="5"/>
        <v>0</v>
      </c>
      <c r="E37" s="188">
        <f>SUM(E38)</f>
        <v>31146.77</v>
      </c>
      <c r="F37" s="189">
        <f t="shared" si="6"/>
        <v>471.83139556902097</v>
      </c>
      <c r="G37" s="185">
        <f t="shared" si="7"/>
        <v>366.30330471598256</v>
      </c>
    </row>
    <row r="38" spans="1:10">
      <c r="A38" s="83" t="s">
        <v>132</v>
      </c>
      <c r="B38" s="164">
        <v>6601.25</v>
      </c>
      <c r="C38" s="26">
        <v>8503</v>
      </c>
      <c r="D38" s="24">
        <f t="shared" si="5"/>
        <v>0</v>
      </c>
      <c r="E38" s="26">
        <v>31146.77</v>
      </c>
      <c r="F38" s="199">
        <f t="shared" si="6"/>
        <v>471.83139556902097</v>
      </c>
      <c r="G38" s="185">
        <f t="shared" si="7"/>
        <v>366.30330471598256</v>
      </c>
      <c r="I38" s="202"/>
      <c r="J38" s="155"/>
    </row>
    <row r="39" spans="1:10" ht="25.5">
      <c r="A39" s="192" t="s">
        <v>133</v>
      </c>
      <c r="B39" s="187">
        <f>SUM(B40+B41)</f>
        <v>97555</v>
      </c>
      <c r="C39" s="188">
        <f>SUM(C40+C41)</f>
        <v>107385</v>
      </c>
      <c r="D39" s="188">
        <f>SUM(D40+D41)</f>
        <v>0</v>
      </c>
      <c r="E39" s="188">
        <f>SUM(E40+E41)</f>
        <v>115559.39</v>
      </c>
      <c r="F39" s="189">
        <f t="shared" si="6"/>
        <v>118.45563015734714</v>
      </c>
      <c r="G39" s="185">
        <f t="shared" si="7"/>
        <v>107.6122270335708</v>
      </c>
    </row>
    <row r="40" spans="1:10" ht="38.25">
      <c r="A40" s="193" t="s">
        <v>134</v>
      </c>
      <c r="B40" s="164">
        <v>32830</v>
      </c>
      <c r="C40" s="26">
        <v>9000</v>
      </c>
      <c r="D40" s="24">
        <f>SUM(D41)</f>
        <v>0</v>
      </c>
      <c r="E40" s="26">
        <v>17268.310000000001</v>
      </c>
      <c r="F40" s="191">
        <f t="shared" si="6"/>
        <v>52.599177581480362</v>
      </c>
      <c r="G40" s="185">
        <f t="shared" si="7"/>
        <v>191.87011111111113</v>
      </c>
    </row>
    <row r="41" spans="1:10">
      <c r="A41" s="379" t="s">
        <v>263</v>
      </c>
      <c r="B41" s="164">
        <v>64725</v>
      </c>
      <c r="C41" s="26">
        <v>98385</v>
      </c>
      <c r="D41" s="24">
        <f>SUM(D42)</f>
        <v>0</v>
      </c>
      <c r="E41" s="26">
        <v>98291.08</v>
      </c>
      <c r="F41" s="200">
        <f t="shared" si="6"/>
        <v>151.85952877558904</v>
      </c>
      <c r="G41" s="185">
        <f t="shared" si="7"/>
        <v>99.904538293439032</v>
      </c>
    </row>
    <row r="42" spans="1:10">
      <c r="A42" s="194" t="s">
        <v>135</v>
      </c>
      <c r="B42" s="187">
        <f>SUM(B43:B46)</f>
        <v>1165499.2100000002</v>
      </c>
      <c r="C42" s="187">
        <f t="shared" ref="C42:E42" si="8">SUM(C43:C46)</f>
        <v>1603127</v>
      </c>
      <c r="D42" s="187">
        <f t="shared" si="8"/>
        <v>0</v>
      </c>
      <c r="E42" s="187">
        <f t="shared" si="8"/>
        <v>1464352.09</v>
      </c>
      <c r="F42" s="189">
        <f t="shared" si="6"/>
        <v>125.64162012602307</v>
      </c>
      <c r="G42" s="185">
        <f t="shared" si="7"/>
        <v>91.343486199159514</v>
      </c>
    </row>
    <row r="43" spans="1:10">
      <c r="A43" s="193" t="s">
        <v>136</v>
      </c>
      <c r="B43" s="164">
        <v>0</v>
      </c>
      <c r="C43" s="164">
        <v>0</v>
      </c>
      <c r="D43" s="24">
        <f>SUM(D44)</f>
        <v>0</v>
      </c>
      <c r="E43" s="164">
        <v>0</v>
      </c>
      <c r="F43" s="201" t="e">
        <f t="shared" si="6"/>
        <v>#DIV/0!</v>
      </c>
      <c r="G43" s="185" t="e">
        <f t="shared" si="7"/>
        <v>#DIV/0!</v>
      </c>
    </row>
    <row r="44" spans="1:10">
      <c r="A44" s="193" t="s">
        <v>137</v>
      </c>
      <c r="B44" s="164">
        <v>0</v>
      </c>
      <c r="C44" s="164">
        <v>0</v>
      </c>
      <c r="D44" s="24">
        <f>SUM(D45)</f>
        <v>0</v>
      </c>
      <c r="E44" s="164">
        <v>0</v>
      </c>
      <c r="F44" s="201" t="e">
        <f t="shared" si="6"/>
        <v>#DIV/0!</v>
      </c>
      <c r="G44" s="185" t="e">
        <f t="shared" si="7"/>
        <v>#DIV/0!</v>
      </c>
    </row>
    <row r="45" spans="1:10" ht="25.5">
      <c r="A45" s="193" t="s">
        <v>138</v>
      </c>
      <c r="B45" s="164">
        <v>1090586.1200000001</v>
      </c>
      <c r="C45" s="26">
        <v>1427667</v>
      </c>
      <c r="D45" s="24">
        <f>SUM(D47)</f>
        <v>0</v>
      </c>
      <c r="E45" s="26">
        <v>1292483.32</v>
      </c>
      <c r="F45" s="191">
        <f t="shared" si="6"/>
        <v>118.51272414873573</v>
      </c>
      <c r="G45" s="185">
        <f t="shared" si="7"/>
        <v>90.531147669589615</v>
      </c>
    </row>
    <row r="46" spans="1:10">
      <c r="A46" s="149" t="s">
        <v>139</v>
      </c>
      <c r="B46" s="136">
        <v>74913.09</v>
      </c>
      <c r="C46" s="24">
        <v>175460</v>
      </c>
      <c r="D46" s="24">
        <v>0</v>
      </c>
      <c r="E46" s="24">
        <v>171868.77</v>
      </c>
      <c r="F46" s="200">
        <f t="shared" si="6"/>
        <v>229.42421678240743</v>
      </c>
      <c r="G46" s="185">
        <f t="shared" si="7"/>
        <v>97.953248603670346</v>
      </c>
    </row>
    <row r="47" spans="1:10">
      <c r="A47" s="194" t="s">
        <v>140</v>
      </c>
      <c r="B47" s="187">
        <f>SUM(B48)</f>
        <v>0</v>
      </c>
      <c r="C47" s="188">
        <f>SUM(C48)</f>
        <v>4000</v>
      </c>
      <c r="D47" s="188">
        <f>SUM(D48)</f>
        <v>0</v>
      </c>
      <c r="E47" s="188">
        <f>SUM(E48)</f>
        <v>0</v>
      </c>
      <c r="F47" s="189" t="e">
        <f t="shared" si="6"/>
        <v>#DIV/0!</v>
      </c>
      <c r="G47" s="185">
        <f t="shared" si="7"/>
        <v>0</v>
      </c>
    </row>
    <row r="48" spans="1:10" ht="25.5">
      <c r="A48" s="193" t="s">
        <v>141</v>
      </c>
      <c r="B48" s="136"/>
      <c r="C48" s="26">
        <v>4000</v>
      </c>
      <c r="D48" s="26">
        <v>0</v>
      </c>
      <c r="E48" s="26">
        <v>0</v>
      </c>
      <c r="F48" s="191" t="e">
        <f t="shared" si="6"/>
        <v>#DIV/0!</v>
      </c>
      <c r="G48" s="185">
        <f t="shared" si="7"/>
        <v>0</v>
      </c>
    </row>
    <row r="49" spans="1:7" ht="25.5">
      <c r="A49" s="194" t="s">
        <v>142</v>
      </c>
      <c r="B49" s="187">
        <f>SUM(B50)</f>
        <v>0</v>
      </c>
      <c r="C49" s="188">
        <f>SUM(C50)</f>
        <v>600</v>
      </c>
      <c r="D49" s="188"/>
      <c r="E49" s="363">
        <f>SUM(E50)</f>
        <v>299.7</v>
      </c>
      <c r="F49" s="191" t="e">
        <f t="shared" si="6"/>
        <v>#DIV/0!</v>
      </c>
      <c r="G49" s="185">
        <f t="shared" si="7"/>
        <v>49.95</v>
      </c>
    </row>
    <row r="50" spans="1:7">
      <c r="A50" s="167" t="s">
        <v>143</v>
      </c>
      <c r="B50" s="164"/>
      <c r="C50" s="26">
        <v>600</v>
      </c>
      <c r="D50" s="26">
        <v>0</v>
      </c>
      <c r="E50" s="26">
        <v>299.7</v>
      </c>
      <c r="F50" s="191" t="e">
        <f t="shared" si="6"/>
        <v>#DIV/0!</v>
      </c>
      <c r="G50" s="185">
        <f t="shared" si="7"/>
        <v>49.95</v>
      </c>
    </row>
    <row r="51" spans="1:7">
      <c r="A51" s="167"/>
      <c r="B51" s="165"/>
      <c r="C51" s="29"/>
      <c r="D51" s="29"/>
      <c r="E51" s="29"/>
      <c r="F51" s="173"/>
      <c r="G51" s="173"/>
    </row>
  </sheetData>
  <mergeCells count="5">
    <mergeCell ref="A1:J1"/>
    <mergeCell ref="A3:F3"/>
    <mergeCell ref="A5:F5"/>
    <mergeCell ref="A7:F7"/>
    <mergeCell ref="A30:F30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7"/>
  <sheetViews>
    <sheetView workbookViewId="0">
      <selection activeCell="C15" sqref="C15"/>
    </sheetView>
  </sheetViews>
  <sheetFormatPr defaultColWidth="9" defaultRowHeight="1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>
      <c r="A1" s="398"/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8" customHeight="1">
      <c r="A2" s="3"/>
      <c r="B2" s="3"/>
      <c r="C2" s="3"/>
      <c r="D2" s="3"/>
      <c r="E2" s="3"/>
      <c r="F2" s="3"/>
      <c r="G2" s="3"/>
    </row>
    <row r="3" spans="1:11" ht="15.75">
      <c r="A3" s="398"/>
      <c r="B3" s="398"/>
      <c r="C3" s="398"/>
      <c r="D3" s="398"/>
      <c r="E3" s="409"/>
      <c r="F3" s="409"/>
      <c r="G3" s="174"/>
    </row>
    <row r="4" spans="1:11" ht="18">
      <c r="A4" s="3"/>
      <c r="B4" s="3"/>
      <c r="C4" s="3"/>
      <c r="D4" s="3"/>
      <c r="E4" s="4"/>
      <c r="F4" s="4"/>
      <c r="G4" s="4"/>
    </row>
    <row r="5" spans="1:11" ht="18" customHeight="1">
      <c r="A5" s="398"/>
      <c r="B5" s="399"/>
      <c r="C5" s="399"/>
      <c r="D5" s="399"/>
      <c r="E5" s="399"/>
      <c r="F5" s="399"/>
      <c r="G5" s="175"/>
    </row>
    <row r="6" spans="1:11" ht="18">
      <c r="A6" s="3"/>
      <c r="B6" s="3"/>
      <c r="C6" s="3"/>
      <c r="D6" s="3"/>
      <c r="E6" s="4"/>
      <c r="F6" s="4"/>
      <c r="G6" s="4"/>
    </row>
    <row r="7" spans="1:11" ht="15.75">
      <c r="A7" s="398" t="s">
        <v>147</v>
      </c>
      <c r="B7" s="412"/>
      <c r="C7" s="412"/>
      <c r="D7" s="412"/>
      <c r="E7" s="412"/>
      <c r="F7" s="412"/>
      <c r="G7" s="176"/>
    </row>
    <row r="8" spans="1:11" ht="18">
      <c r="A8" s="3"/>
      <c r="B8" s="3"/>
      <c r="C8" s="3"/>
      <c r="D8" s="3"/>
      <c r="E8" s="4"/>
      <c r="F8" s="4"/>
      <c r="G8" s="4"/>
    </row>
    <row r="9" spans="1:11" ht="25.5">
      <c r="A9" s="5" t="s">
        <v>126</v>
      </c>
      <c r="B9" s="5" t="s">
        <v>253</v>
      </c>
      <c r="C9" s="5" t="s">
        <v>245</v>
      </c>
      <c r="D9" s="5" t="s">
        <v>246</v>
      </c>
      <c r="E9" s="5" t="s">
        <v>254</v>
      </c>
      <c r="F9" s="5" t="s">
        <v>148</v>
      </c>
      <c r="G9" s="5" t="s">
        <v>149</v>
      </c>
    </row>
    <row r="10" spans="1:11" s="1" customFormat="1">
      <c r="A10" s="10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</row>
    <row r="11" spans="1:11" ht="15.75" customHeight="1">
      <c r="A11" s="177" t="s">
        <v>56</v>
      </c>
      <c r="B11" s="178">
        <f>SUM(B12)</f>
        <v>1276746.1000000001</v>
      </c>
      <c r="C11" s="16">
        <f>SUM(C12)</f>
        <v>1728430</v>
      </c>
      <c r="D11" s="16">
        <f>SUM(D12)</f>
        <v>0</v>
      </c>
      <c r="E11" s="16">
        <f>SUM(E12)</f>
        <v>1616172.53</v>
      </c>
      <c r="F11" s="16">
        <f>SUM(E11/B11*100)</f>
        <v>126.58527251424539</v>
      </c>
      <c r="G11" s="16">
        <f>SUM(E11/C11*100)</f>
        <v>93.50523480846779</v>
      </c>
    </row>
    <row r="12" spans="1:11" ht="15.75" customHeight="1">
      <c r="A12" s="179" t="s">
        <v>150</v>
      </c>
      <c r="B12" s="180">
        <f>SUM(B13)</f>
        <v>1276746.1000000001</v>
      </c>
      <c r="C12" s="181">
        <f>SUM(C13)</f>
        <v>1728430</v>
      </c>
      <c r="D12" s="181">
        <f t="shared" ref="D12:E13" si="0">SUM(D13)</f>
        <v>0</v>
      </c>
      <c r="E12" s="181">
        <f t="shared" si="0"/>
        <v>1616172.53</v>
      </c>
      <c r="F12" s="181">
        <f t="shared" ref="F12:F15" si="1">SUM(E12/B12*100)</f>
        <v>126.58527251424539</v>
      </c>
      <c r="G12" s="181">
        <f>SUM(E12/C12*100)</f>
        <v>93.50523480846779</v>
      </c>
    </row>
    <row r="13" spans="1:11">
      <c r="A13" s="360" t="s">
        <v>151</v>
      </c>
      <c r="B13" s="164">
        <f>SUM(B14)</f>
        <v>1276746.1000000001</v>
      </c>
      <c r="C13" s="164">
        <f t="shared" ref="C13" si="2">SUM(C14)</f>
        <v>1728430</v>
      </c>
      <c r="D13" s="164">
        <f t="shared" si="0"/>
        <v>0</v>
      </c>
      <c r="E13" s="164">
        <f t="shared" si="0"/>
        <v>1616172.53</v>
      </c>
      <c r="F13" s="26">
        <f t="shared" si="1"/>
        <v>126.58527251424539</v>
      </c>
      <c r="G13" s="26">
        <f>SUM(E13/C13*100)</f>
        <v>93.50523480846779</v>
      </c>
    </row>
    <row r="14" spans="1:11">
      <c r="A14" s="182" t="s">
        <v>152</v>
      </c>
      <c r="B14" s="164">
        <v>1276746.1000000001</v>
      </c>
      <c r="C14" s="26">
        <v>1728430</v>
      </c>
      <c r="D14" s="26">
        <v>0</v>
      </c>
      <c r="E14" s="26">
        <v>1616172.53</v>
      </c>
      <c r="F14" s="26">
        <f t="shared" si="1"/>
        <v>126.58527251424539</v>
      </c>
      <c r="G14" s="26">
        <f>SUM(E14/C14*100)</f>
        <v>93.50523480846779</v>
      </c>
    </row>
    <row r="15" spans="1:11">
      <c r="A15" s="171"/>
      <c r="B15" s="165"/>
      <c r="C15" s="29"/>
      <c r="D15" s="29"/>
      <c r="E15" s="29"/>
      <c r="F15" s="26" t="e">
        <f t="shared" si="1"/>
        <v>#DIV/0!</v>
      </c>
      <c r="G15" s="29" t="e">
        <f>SUM(E15/D15*100)</f>
        <v>#DIV/0!</v>
      </c>
    </row>
    <row r="16" spans="1:11">
      <c r="A16" s="157"/>
      <c r="B16" s="165"/>
      <c r="C16" s="29"/>
      <c r="D16" s="29"/>
      <c r="E16" s="29"/>
      <c r="F16" s="173"/>
      <c r="G16" s="173"/>
    </row>
    <row r="17" spans="1:7">
      <c r="A17" s="163"/>
      <c r="B17" s="165"/>
      <c r="C17" s="29"/>
      <c r="D17" s="183"/>
      <c r="E17" s="29"/>
      <c r="F17" s="173"/>
      <c r="G17" s="173"/>
    </row>
  </sheetData>
  <mergeCells count="4">
    <mergeCell ref="A1:K1"/>
    <mergeCell ref="A3:F3"/>
    <mergeCell ref="A5:F5"/>
    <mergeCell ref="A7:F7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"/>
  <sheetViews>
    <sheetView workbookViewId="0">
      <selection activeCell="H21" sqref="H21"/>
    </sheetView>
  </sheetViews>
  <sheetFormatPr defaultColWidth="9" defaultRowHeight="15"/>
  <cols>
    <col min="1" max="1" width="7.42578125" customWidth="1"/>
    <col min="2" max="2" width="8.42578125" customWidth="1"/>
    <col min="3" max="7" width="25.28515625" customWidth="1"/>
    <col min="8" max="8" width="16" customWidth="1"/>
    <col min="9" max="9" width="11.7109375" customWidth="1"/>
  </cols>
  <sheetData>
    <row r="1" spans="1:9" ht="42" customHeight="1">
      <c r="A1" s="398"/>
      <c r="B1" s="398"/>
      <c r="C1" s="398"/>
      <c r="D1" s="398"/>
      <c r="E1" s="398"/>
      <c r="F1" s="398"/>
      <c r="G1" s="398"/>
      <c r="H1" s="398"/>
    </row>
    <row r="2" spans="1:9" ht="18" customHeight="1">
      <c r="A2" s="3"/>
      <c r="B2" s="3"/>
      <c r="C2" s="3"/>
      <c r="D2" s="3"/>
      <c r="E2" s="3"/>
      <c r="F2" s="3"/>
      <c r="G2" s="3"/>
      <c r="H2" s="3"/>
    </row>
    <row r="3" spans="1:9" ht="15.75" customHeight="1">
      <c r="A3" s="398" t="s">
        <v>0</v>
      </c>
      <c r="B3" s="398"/>
      <c r="C3" s="398"/>
      <c r="D3" s="398"/>
      <c r="E3" s="398"/>
      <c r="F3" s="398"/>
      <c r="G3" s="398"/>
      <c r="H3" s="398"/>
    </row>
    <row r="4" spans="1:9" ht="18">
      <c r="A4" s="3"/>
      <c r="B4" s="3"/>
      <c r="C4" s="3"/>
      <c r="D4" s="3"/>
      <c r="E4" s="3"/>
      <c r="F4" s="3"/>
      <c r="G4" s="4"/>
      <c r="H4" s="4"/>
    </row>
    <row r="5" spans="1:9" ht="18" customHeight="1">
      <c r="A5" s="398" t="s">
        <v>153</v>
      </c>
      <c r="B5" s="398"/>
      <c r="C5" s="398"/>
      <c r="D5" s="398"/>
      <c r="E5" s="398"/>
      <c r="F5" s="398"/>
      <c r="G5" s="398"/>
      <c r="H5" s="398"/>
    </row>
    <row r="6" spans="1:9" ht="18">
      <c r="A6" s="3"/>
      <c r="B6" s="3"/>
      <c r="C6" s="3"/>
      <c r="D6" s="3"/>
      <c r="E6" s="3"/>
      <c r="F6" s="3"/>
      <c r="G6" s="4"/>
      <c r="H6" s="4"/>
    </row>
    <row r="7" spans="1:9" ht="25.5">
      <c r="A7" s="5" t="s">
        <v>154</v>
      </c>
      <c r="B7" s="156" t="s">
        <v>155</v>
      </c>
      <c r="C7" s="156" t="s">
        <v>156</v>
      </c>
      <c r="D7" s="5" t="s">
        <v>253</v>
      </c>
      <c r="E7" s="5" t="s">
        <v>245</v>
      </c>
      <c r="F7" s="5" t="s">
        <v>246</v>
      </c>
      <c r="G7" s="5" t="s">
        <v>254</v>
      </c>
      <c r="H7" s="5" t="s">
        <v>148</v>
      </c>
      <c r="I7" s="5" t="s">
        <v>157</v>
      </c>
    </row>
    <row r="8" spans="1:9">
      <c r="A8" s="168"/>
      <c r="B8" s="169"/>
      <c r="C8" s="170" t="s">
        <v>158</v>
      </c>
      <c r="D8" s="368">
        <f>SUM(D9)</f>
        <v>0</v>
      </c>
      <c r="E8" s="368">
        <f t="shared" ref="E8:G8" si="0">SUM(E9)</f>
        <v>0</v>
      </c>
      <c r="F8" s="368">
        <f t="shared" si="0"/>
        <v>0</v>
      </c>
      <c r="G8" s="368">
        <f t="shared" si="0"/>
        <v>0</v>
      </c>
      <c r="H8" s="369"/>
      <c r="I8" s="122"/>
    </row>
    <row r="9" spans="1:9" ht="25.5">
      <c r="A9" s="157">
        <v>8</v>
      </c>
      <c r="B9" s="157"/>
      <c r="C9" s="157" t="s">
        <v>159</v>
      </c>
      <c r="D9" s="158">
        <f>SUM(D10)</f>
        <v>0</v>
      </c>
      <c r="E9" s="158">
        <v>0</v>
      </c>
      <c r="F9" s="161"/>
      <c r="G9" s="160">
        <v>0</v>
      </c>
      <c r="H9" s="161"/>
      <c r="I9" s="162"/>
    </row>
    <row r="10" spans="1:9">
      <c r="A10" s="157"/>
      <c r="B10" s="171">
        <v>84</v>
      </c>
      <c r="C10" s="171" t="s">
        <v>160</v>
      </c>
      <c r="D10" s="164">
        <v>0</v>
      </c>
      <c r="E10" s="164">
        <v>0</v>
      </c>
      <c r="F10" s="29"/>
      <c r="G10" s="164">
        <v>0</v>
      </c>
      <c r="H10" s="29"/>
      <c r="I10" s="122"/>
    </row>
    <row r="11" spans="1:9">
      <c r="A11" s="157"/>
      <c r="B11" s="171"/>
      <c r="C11" s="35"/>
      <c r="D11" s="164"/>
      <c r="E11" s="164"/>
      <c r="F11" s="29"/>
      <c r="G11" s="164"/>
      <c r="H11" s="29"/>
      <c r="I11" s="122"/>
    </row>
    <row r="12" spans="1:9">
      <c r="A12" s="157"/>
      <c r="B12" s="171"/>
      <c r="C12" s="170" t="s">
        <v>161</v>
      </c>
      <c r="D12" s="158">
        <f>SUM(D13)</f>
        <v>0</v>
      </c>
      <c r="E12" s="158">
        <f t="shared" ref="E12:G12" si="1">SUM(E13)</f>
        <v>0</v>
      </c>
      <c r="F12" s="158">
        <f t="shared" si="1"/>
        <v>0</v>
      </c>
      <c r="G12" s="158">
        <f t="shared" si="1"/>
        <v>0</v>
      </c>
      <c r="H12" s="161"/>
      <c r="I12" s="162"/>
    </row>
    <row r="13" spans="1:9" ht="25.5">
      <c r="A13" s="172">
        <v>5</v>
      </c>
      <c r="B13" s="172"/>
      <c r="C13" s="83" t="s">
        <v>162</v>
      </c>
      <c r="D13" s="376">
        <f>SUM(D14)</f>
        <v>0</v>
      </c>
      <c r="E13" s="376">
        <v>0</v>
      </c>
      <c r="F13" s="377"/>
      <c r="G13" s="376">
        <v>0</v>
      </c>
      <c r="H13" s="29"/>
      <c r="I13" s="122"/>
    </row>
    <row r="14" spans="1:9" ht="25.5">
      <c r="A14" s="171"/>
      <c r="B14" s="171">
        <v>54</v>
      </c>
      <c r="C14" s="82" t="s">
        <v>163</v>
      </c>
      <c r="D14" s="164">
        <v>0</v>
      </c>
      <c r="E14" s="164">
        <v>0</v>
      </c>
      <c r="F14" s="29"/>
      <c r="G14" s="164">
        <v>0</v>
      </c>
      <c r="H14" s="173"/>
      <c r="I14" s="122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6"/>
  <sheetViews>
    <sheetView workbookViewId="0">
      <selection activeCell="F22" sqref="F22"/>
    </sheetView>
  </sheetViews>
  <sheetFormatPr defaultColWidth="9" defaultRowHeight="15"/>
  <cols>
    <col min="1" max="5" width="25.28515625" customWidth="1"/>
    <col min="6" max="6" width="16.28515625" customWidth="1"/>
    <col min="7" max="7" width="10.28515625" customWidth="1"/>
  </cols>
  <sheetData>
    <row r="1" spans="1:7" ht="42" customHeight="1">
      <c r="A1" s="398"/>
      <c r="B1" s="398"/>
      <c r="C1" s="398"/>
      <c r="D1" s="398"/>
      <c r="E1" s="398"/>
      <c r="F1" s="398"/>
    </row>
    <row r="2" spans="1:7" ht="18" customHeight="1">
      <c r="A2" s="3"/>
      <c r="B2" s="3"/>
      <c r="C2" s="3"/>
      <c r="D2" s="3"/>
      <c r="E2" s="3"/>
      <c r="F2" s="3"/>
    </row>
    <row r="3" spans="1:7" ht="15.75" customHeight="1">
      <c r="A3" s="398" t="s">
        <v>0</v>
      </c>
      <c r="B3" s="398"/>
      <c r="C3" s="398"/>
      <c r="D3" s="398"/>
      <c r="E3" s="398"/>
      <c r="F3" s="398"/>
    </row>
    <row r="4" spans="1:7" ht="18">
      <c r="A4" s="3"/>
      <c r="B4" s="3"/>
      <c r="C4" s="3"/>
      <c r="D4" s="3"/>
      <c r="E4" s="4"/>
      <c r="F4" s="4"/>
    </row>
    <row r="5" spans="1:7" ht="18" customHeight="1">
      <c r="A5" s="398" t="s">
        <v>164</v>
      </c>
      <c r="B5" s="398"/>
      <c r="C5" s="398"/>
      <c r="D5" s="398"/>
      <c r="E5" s="398"/>
      <c r="F5" s="398"/>
    </row>
    <row r="6" spans="1:7" ht="18">
      <c r="A6" s="3"/>
      <c r="B6" s="3"/>
      <c r="C6" s="3"/>
      <c r="D6" s="3"/>
      <c r="E6" s="4"/>
      <c r="F6" s="4"/>
    </row>
    <row r="7" spans="1:7" ht="25.5">
      <c r="A7" s="156" t="s">
        <v>126</v>
      </c>
      <c r="B7" s="5" t="s">
        <v>253</v>
      </c>
      <c r="C7" s="5" t="s">
        <v>245</v>
      </c>
      <c r="D7" s="5" t="s">
        <v>246</v>
      </c>
      <c r="E7" s="5" t="s">
        <v>254</v>
      </c>
      <c r="F7" s="5" t="s">
        <v>148</v>
      </c>
      <c r="G7" s="5" t="s">
        <v>157</v>
      </c>
    </row>
    <row r="8" spans="1:7">
      <c r="A8" s="157" t="s">
        <v>158</v>
      </c>
      <c r="B8" s="158">
        <v>0</v>
      </c>
      <c r="C8" s="159">
        <v>0</v>
      </c>
      <c r="D8" s="160">
        <v>0</v>
      </c>
      <c r="E8" s="160">
        <v>0</v>
      </c>
      <c r="F8" s="161"/>
      <c r="G8" s="162"/>
    </row>
    <row r="9" spans="1:7" ht="25.5">
      <c r="A9" s="157" t="s">
        <v>165</v>
      </c>
      <c r="B9" s="158">
        <v>0</v>
      </c>
      <c r="C9" s="158">
        <v>0</v>
      </c>
      <c r="D9" s="160">
        <v>0</v>
      </c>
      <c r="E9" s="158">
        <v>0</v>
      </c>
      <c r="F9" s="158">
        <v>0</v>
      </c>
      <c r="G9" s="158">
        <v>0</v>
      </c>
    </row>
    <row r="10" spans="1:7" ht="25.5">
      <c r="A10" s="360" t="s">
        <v>166</v>
      </c>
      <c r="B10" s="164">
        <v>0</v>
      </c>
      <c r="C10" s="164">
        <v>0</v>
      </c>
      <c r="D10" s="26">
        <v>0</v>
      </c>
      <c r="E10" s="164">
        <v>0</v>
      </c>
      <c r="F10" s="164">
        <v>0</v>
      </c>
      <c r="G10" s="164">
        <v>0</v>
      </c>
    </row>
    <row r="11" spans="1:7">
      <c r="A11" s="163"/>
      <c r="B11" s="165"/>
      <c r="C11" s="29"/>
      <c r="D11" s="29"/>
      <c r="E11" s="29"/>
      <c r="F11" s="29"/>
      <c r="G11" s="122"/>
    </row>
    <row r="12" spans="1:7">
      <c r="A12" s="157" t="s">
        <v>161</v>
      </c>
      <c r="B12" s="158">
        <f>SUM(B13+B15)</f>
        <v>1355565.79</v>
      </c>
      <c r="C12" s="158">
        <f>SUM(C13+C15)</f>
        <v>1440985</v>
      </c>
      <c r="D12" s="158">
        <f>SUM(D13+D15)</f>
        <v>0</v>
      </c>
      <c r="E12" s="158">
        <f>SUM(E13+E15)</f>
        <v>1323630.0900000001</v>
      </c>
      <c r="F12" s="160">
        <f>(E12/B12*100)</f>
        <v>97.644105491921579</v>
      </c>
      <c r="G12" s="166">
        <f>SUM(E12/C12*100)</f>
        <v>91.855924246262106</v>
      </c>
    </row>
    <row r="13" spans="1:7">
      <c r="A13" s="83" t="s">
        <v>129</v>
      </c>
      <c r="B13" s="158">
        <f>SUM(B14)</f>
        <v>1347858.81</v>
      </c>
      <c r="C13" s="158">
        <f>SUM(C14)</f>
        <v>1432482</v>
      </c>
      <c r="D13" s="160">
        <v>0</v>
      </c>
      <c r="E13" s="160">
        <f>SUM(E14)</f>
        <v>1292483.32</v>
      </c>
      <c r="F13" s="160">
        <f>(E13/B13*100)</f>
        <v>95.891595648657002</v>
      </c>
      <c r="G13" s="166">
        <f>SUM(E13/C13*100)</f>
        <v>90.226845433310871</v>
      </c>
    </row>
    <row r="14" spans="1:7">
      <c r="A14" s="361" t="s">
        <v>130</v>
      </c>
      <c r="B14" s="164">
        <v>1347858.81</v>
      </c>
      <c r="C14" s="26">
        <v>1432482</v>
      </c>
      <c r="D14" s="26">
        <v>0</v>
      </c>
      <c r="E14" s="26">
        <v>1292483.32</v>
      </c>
      <c r="F14" s="160">
        <f>(E14/B14*100)</f>
        <v>95.891595648657002</v>
      </c>
      <c r="G14" s="166">
        <f>SUM(E14/C14*100)</f>
        <v>90.226845433310871</v>
      </c>
    </row>
    <row r="15" spans="1:7">
      <c r="A15" s="83" t="s">
        <v>131</v>
      </c>
      <c r="B15" s="158">
        <f>SUM(B16)</f>
        <v>7706.98</v>
      </c>
      <c r="C15" s="158">
        <f>SUM(C16)</f>
        <v>8503</v>
      </c>
      <c r="D15" s="160">
        <v>0</v>
      </c>
      <c r="E15" s="160">
        <f>SUM(E16)</f>
        <v>31146.77</v>
      </c>
      <c r="F15" s="160">
        <f>(E15/B15*100)</f>
        <v>404.13715878333664</v>
      </c>
      <c r="G15" s="166">
        <f>SUM(E15/C15*100)</f>
        <v>366.30330471598256</v>
      </c>
    </row>
    <row r="16" spans="1:7">
      <c r="A16" s="361" t="s">
        <v>167</v>
      </c>
      <c r="B16" s="164">
        <v>7706.98</v>
      </c>
      <c r="C16" s="26">
        <v>8503</v>
      </c>
      <c r="D16" s="26">
        <v>0</v>
      </c>
      <c r="E16" s="108">
        <v>31146.77</v>
      </c>
      <c r="F16" s="160">
        <f>(E16/B16*100)</f>
        <v>404.13715878333664</v>
      </c>
      <c r="G16" s="166">
        <f>SUM(E16/C16*100)</f>
        <v>366.30330471598256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85"/>
  <sheetViews>
    <sheetView zoomScale="90" zoomScaleNormal="90" workbookViewId="0">
      <selection activeCell="P155" sqref="P155"/>
    </sheetView>
  </sheetViews>
  <sheetFormatPr defaultColWidth="9" defaultRowHeight="15"/>
  <cols>
    <col min="1" max="1" width="7.42578125" customWidth="1"/>
    <col min="2" max="2" width="8.42578125" customWidth="1"/>
    <col min="3" max="3" width="8.7109375" customWidth="1"/>
    <col min="4" max="4" width="30" customWidth="1"/>
    <col min="5" max="8" width="25.28515625" customWidth="1"/>
    <col min="9" max="10" width="17.7109375" customWidth="1"/>
  </cols>
  <sheetData>
    <row r="1" spans="1:11" ht="42" customHeight="1">
      <c r="A1" s="398"/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8">
      <c r="A2" s="3"/>
      <c r="B2" s="3"/>
      <c r="C2" s="3"/>
      <c r="D2" s="3"/>
      <c r="E2" s="3"/>
      <c r="F2" s="3"/>
      <c r="G2" s="3"/>
      <c r="H2" s="4"/>
      <c r="I2" s="4"/>
      <c r="J2" s="4"/>
    </row>
    <row r="3" spans="1:11" ht="18">
      <c r="A3" s="3"/>
      <c r="B3" s="3"/>
      <c r="C3" s="3"/>
      <c r="D3" s="3"/>
      <c r="E3" s="3"/>
      <c r="F3" s="2" t="s">
        <v>168</v>
      </c>
      <c r="G3" s="3"/>
      <c r="H3" s="4"/>
      <c r="I3" s="4"/>
      <c r="J3" s="4"/>
    </row>
    <row r="4" spans="1:11" ht="18">
      <c r="A4" s="3"/>
      <c r="B4" s="3"/>
      <c r="C4" s="3"/>
      <c r="D4" s="3"/>
      <c r="E4" s="3"/>
      <c r="F4" s="2"/>
      <c r="G4" s="3"/>
      <c r="H4" s="4"/>
      <c r="I4" s="4"/>
      <c r="J4" s="4"/>
    </row>
    <row r="5" spans="1:11" ht="18" customHeight="1">
      <c r="A5" s="398" t="s">
        <v>169</v>
      </c>
      <c r="B5" s="398"/>
      <c r="C5" s="398"/>
      <c r="D5" s="398"/>
      <c r="E5" s="398"/>
      <c r="F5" s="398"/>
      <c r="G5" s="398"/>
      <c r="H5" s="398"/>
      <c r="I5" s="398"/>
      <c r="J5" s="2"/>
    </row>
    <row r="6" spans="1:11" ht="18">
      <c r="A6" s="3"/>
      <c r="B6" s="3"/>
      <c r="C6" s="3"/>
      <c r="D6" s="3"/>
      <c r="E6" s="3"/>
      <c r="F6" s="3"/>
      <c r="G6" s="3"/>
      <c r="H6" s="4"/>
      <c r="I6" s="4"/>
      <c r="J6" s="4"/>
    </row>
    <row r="7" spans="1:11" ht="25.5">
      <c r="A7" s="532" t="s">
        <v>170</v>
      </c>
      <c r="B7" s="532"/>
      <c r="C7" s="532"/>
      <c r="D7" s="5" t="s">
        <v>171</v>
      </c>
      <c r="E7" s="5" t="s">
        <v>253</v>
      </c>
      <c r="F7" s="5" t="s">
        <v>245</v>
      </c>
      <c r="G7" s="5" t="s">
        <v>246</v>
      </c>
      <c r="H7" s="5" t="s">
        <v>254</v>
      </c>
      <c r="I7" s="5" t="s">
        <v>172</v>
      </c>
      <c r="J7" s="5" t="s">
        <v>173</v>
      </c>
    </row>
    <row r="8" spans="1:11" s="1" customFormat="1">
      <c r="A8" s="6"/>
      <c r="B8" s="7"/>
      <c r="C8" s="8"/>
      <c r="D8" s="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</row>
    <row r="9" spans="1:11" s="1" customFormat="1" ht="43.9" customHeight="1">
      <c r="A9" s="533" t="s">
        <v>174</v>
      </c>
      <c r="B9" s="534"/>
      <c r="C9" s="535"/>
      <c r="D9" s="11" t="s">
        <v>175</v>
      </c>
      <c r="E9" s="12">
        <f>SUM(E10+E111)</f>
        <v>1285261.6399999999</v>
      </c>
      <c r="F9" s="12">
        <f>SUM(F10+F111)</f>
        <v>1800637.82</v>
      </c>
      <c r="G9" s="12">
        <f t="shared" ref="G9:H9" si="0">SUM(G10+G111)</f>
        <v>0</v>
      </c>
      <c r="H9" s="12">
        <f t="shared" si="0"/>
        <v>1616172.53</v>
      </c>
      <c r="I9" s="47">
        <f t="shared" ref="I9:I23" si="1">SUM(H9/E9*100)</f>
        <v>125.74657794968502</v>
      </c>
      <c r="J9" s="48">
        <f>SUM(H9/F9*100)</f>
        <v>89.755558394302753</v>
      </c>
    </row>
    <row r="10" spans="1:11" ht="25.5">
      <c r="A10" s="536" t="s">
        <v>176</v>
      </c>
      <c r="B10" s="536"/>
      <c r="C10" s="536"/>
      <c r="D10" s="13" t="s">
        <v>177</v>
      </c>
      <c r="E10" s="14">
        <f>SUM(E11+E97+E103)</f>
        <v>1160292.6599999999</v>
      </c>
      <c r="F10" s="14">
        <f>SUM(F11+F97+F103)</f>
        <v>1525134</v>
      </c>
      <c r="G10" s="14">
        <f>SUM(G11+G97+G103)</f>
        <v>0</v>
      </c>
      <c r="H10" s="14">
        <f>SUM(H11+H97+H103)</f>
        <v>1387368.25</v>
      </c>
      <c r="I10" s="49">
        <f t="shared" si="1"/>
        <v>119.57054438317314</v>
      </c>
      <c r="J10" s="49">
        <f t="shared" ref="J10:J19" si="2">SUM(H10/F10*100)</f>
        <v>90.966974049493359</v>
      </c>
    </row>
    <row r="11" spans="1:11" ht="38.25">
      <c r="A11" s="537" t="s">
        <v>178</v>
      </c>
      <c r="B11" s="537"/>
      <c r="C11" s="537"/>
      <c r="D11" s="15" t="s">
        <v>179</v>
      </c>
      <c r="E11" s="16">
        <f>SUM(E12+E48)</f>
        <v>1160292.6599999999</v>
      </c>
      <c r="F11" s="16">
        <f>SUM(F12+F48)</f>
        <v>1491169</v>
      </c>
      <c r="G11" s="16">
        <f>SUM(G12+G48)</f>
        <v>0</v>
      </c>
      <c r="H11" s="16">
        <f>SUM(H12+H48)</f>
        <v>1353497.17</v>
      </c>
      <c r="I11" s="50">
        <f t="shared" si="1"/>
        <v>116.65136018355922</v>
      </c>
      <c r="J11" s="50">
        <f t="shared" si="2"/>
        <v>90.767523332365414</v>
      </c>
    </row>
    <row r="12" spans="1:11" ht="18.600000000000001" customHeight="1">
      <c r="A12" s="424" t="s">
        <v>180</v>
      </c>
      <c r="B12" s="424"/>
      <c r="C12" s="424"/>
      <c r="D12" s="17" t="s">
        <v>181</v>
      </c>
      <c r="E12" s="18">
        <f>SUM(E13)</f>
        <v>64724.999999999993</v>
      </c>
      <c r="F12" s="18">
        <f>SUM(F13)</f>
        <v>64420</v>
      </c>
      <c r="G12" s="18">
        <f>SUM(G13)</f>
        <v>0</v>
      </c>
      <c r="H12" s="18">
        <f>SUM(H13)</f>
        <v>64420</v>
      </c>
      <c r="I12" s="51">
        <f t="shared" si="1"/>
        <v>99.528775589030531</v>
      </c>
      <c r="J12" s="51">
        <f t="shared" si="2"/>
        <v>100</v>
      </c>
    </row>
    <row r="13" spans="1:11" ht="18.600000000000001" customHeight="1">
      <c r="A13" s="538">
        <v>3</v>
      </c>
      <c r="B13" s="538"/>
      <c r="C13" s="538"/>
      <c r="D13" s="19" t="s">
        <v>57</v>
      </c>
      <c r="E13" s="20">
        <f>SUM(E14+E44)</f>
        <v>64724.999999999993</v>
      </c>
      <c r="F13" s="20">
        <f>SUM(F14+F44)</f>
        <v>64420</v>
      </c>
      <c r="G13" s="20">
        <f>SUM(G14+G44)</f>
        <v>0</v>
      </c>
      <c r="H13" s="20">
        <f>SUM(H14+H44)</f>
        <v>64420</v>
      </c>
      <c r="I13" s="52">
        <f t="shared" si="1"/>
        <v>99.528775589030531</v>
      </c>
      <c r="J13" s="52">
        <f t="shared" si="2"/>
        <v>100</v>
      </c>
    </row>
    <row r="14" spans="1:11" ht="18.600000000000001" customHeight="1">
      <c r="A14" s="539">
        <v>32</v>
      </c>
      <c r="B14" s="539"/>
      <c r="C14" s="539"/>
      <c r="D14" s="21" t="s">
        <v>68</v>
      </c>
      <c r="E14" s="22">
        <f>SUM(E15+E20+E27+E37)</f>
        <v>64498.999999999993</v>
      </c>
      <c r="F14" s="22">
        <f>SUM(F15+F20+F27+F37)</f>
        <v>64038</v>
      </c>
      <c r="G14" s="22">
        <f>SUM(G15+G20+G27+G37)</f>
        <v>0</v>
      </c>
      <c r="H14" s="22">
        <f>SUM(H15+H20+H27+H37)</f>
        <v>64038</v>
      </c>
      <c r="I14" s="53">
        <f t="shared" si="1"/>
        <v>99.285260236592833</v>
      </c>
      <c r="J14" s="53">
        <f t="shared" si="2"/>
        <v>100</v>
      </c>
    </row>
    <row r="15" spans="1:11" ht="18.600000000000001" customHeight="1">
      <c r="A15" s="527">
        <v>321</v>
      </c>
      <c r="B15" s="528"/>
      <c r="C15" s="529"/>
      <c r="D15" s="23" t="s">
        <v>69</v>
      </c>
      <c r="E15" s="24">
        <f>SUM(E16:E19)</f>
        <v>13817.96</v>
      </c>
      <c r="F15" s="24">
        <f>SUM(F16:F19)</f>
        <v>12243</v>
      </c>
      <c r="G15" s="24">
        <f>SUM(G16:G19)</f>
        <v>0</v>
      </c>
      <c r="H15" s="24">
        <f>SUM(H16:H19)</f>
        <v>12243</v>
      </c>
      <c r="I15" s="54">
        <f t="shared" si="1"/>
        <v>88.602080191287286</v>
      </c>
      <c r="J15" s="54">
        <f t="shared" si="2"/>
        <v>100</v>
      </c>
    </row>
    <row r="16" spans="1:11" ht="18.600000000000001" customHeight="1">
      <c r="A16" s="512">
        <v>3211</v>
      </c>
      <c r="B16" s="513"/>
      <c r="C16" s="514"/>
      <c r="D16" s="25" t="s">
        <v>70</v>
      </c>
      <c r="E16" s="26">
        <v>5594.48</v>
      </c>
      <c r="F16" s="26">
        <v>5493</v>
      </c>
      <c r="G16" s="26">
        <v>0</v>
      </c>
      <c r="H16" s="26">
        <v>3497.84</v>
      </c>
      <c r="I16" s="55">
        <f t="shared" si="1"/>
        <v>62.523058443322711</v>
      </c>
      <c r="J16" s="54">
        <f t="shared" si="2"/>
        <v>63.678135809211724</v>
      </c>
    </row>
    <row r="17" spans="1:10" ht="25.15" customHeight="1">
      <c r="A17" s="512">
        <v>3212</v>
      </c>
      <c r="B17" s="513"/>
      <c r="C17" s="514"/>
      <c r="D17" s="25" t="s">
        <v>182</v>
      </c>
      <c r="E17" s="26">
        <v>6465.34</v>
      </c>
      <c r="F17" s="26">
        <v>6600</v>
      </c>
      <c r="G17" s="26">
        <v>0</v>
      </c>
      <c r="H17" s="26">
        <v>8655.16</v>
      </c>
      <c r="I17" s="55">
        <f t="shared" si="1"/>
        <v>133.87014449356104</v>
      </c>
      <c r="J17" s="54">
        <f t="shared" si="2"/>
        <v>131.13878787878787</v>
      </c>
    </row>
    <row r="18" spans="1:10" ht="27" customHeight="1">
      <c r="A18" s="530">
        <v>3213</v>
      </c>
      <c r="B18" s="530"/>
      <c r="C18" s="530"/>
      <c r="D18" s="25" t="s">
        <v>183</v>
      </c>
      <c r="E18" s="26">
        <v>74.66</v>
      </c>
      <c r="F18" s="26">
        <v>150</v>
      </c>
      <c r="G18" s="26">
        <v>0</v>
      </c>
      <c r="H18" s="26">
        <v>90</v>
      </c>
      <c r="I18" s="55">
        <f t="shared" si="1"/>
        <v>120.54647736405038</v>
      </c>
      <c r="J18" s="54">
        <f t="shared" si="2"/>
        <v>60</v>
      </c>
    </row>
    <row r="19" spans="1:10" ht="26.45" customHeight="1">
      <c r="A19" s="530">
        <v>3214</v>
      </c>
      <c r="B19" s="530"/>
      <c r="C19" s="530"/>
      <c r="D19" s="25" t="s">
        <v>184</v>
      </c>
      <c r="E19" s="26">
        <v>1683.48</v>
      </c>
      <c r="F19" s="26">
        <v>0</v>
      </c>
      <c r="G19" s="26">
        <v>0</v>
      </c>
      <c r="H19" s="26"/>
      <c r="I19" s="55">
        <f t="shared" si="1"/>
        <v>0</v>
      </c>
      <c r="J19" s="54" t="e">
        <f t="shared" si="2"/>
        <v>#DIV/0!</v>
      </c>
    </row>
    <row r="20" spans="1:10" ht="38.25" customHeight="1">
      <c r="A20" s="531">
        <v>322</v>
      </c>
      <c r="B20" s="531"/>
      <c r="C20" s="531"/>
      <c r="D20" s="23" t="s">
        <v>185</v>
      </c>
      <c r="E20" s="24">
        <f>SUM(E21:E26)</f>
        <v>36875.199999999997</v>
      </c>
      <c r="F20" s="24">
        <f>SUM(F21:F26)</f>
        <v>29000</v>
      </c>
      <c r="G20" s="24">
        <f t="shared" ref="G20:H20" si="3">SUM(G21:G26)</f>
        <v>0</v>
      </c>
      <c r="H20" s="24">
        <f t="shared" si="3"/>
        <v>29000</v>
      </c>
      <c r="I20" s="54">
        <f>SUM(H20/E20*100)</f>
        <v>78.643641254827102</v>
      </c>
      <c r="J20" s="54">
        <f>SUM(H20/F20*100)</f>
        <v>100</v>
      </c>
    </row>
    <row r="21" spans="1:10" ht="28.5" customHeight="1">
      <c r="A21" s="512">
        <v>3221</v>
      </c>
      <c r="B21" s="513"/>
      <c r="C21" s="514"/>
      <c r="D21" s="25" t="s">
        <v>186</v>
      </c>
      <c r="E21" s="26">
        <v>4564.0600000000004</v>
      </c>
      <c r="F21" s="26">
        <v>5200</v>
      </c>
      <c r="G21" s="26">
        <v>0</v>
      </c>
      <c r="H21" s="26">
        <v>6434.8</v>
      </c>
      <c r="I21" s="55">
        <f t="shared" si="1"/>
        <v>140.98850584786351</v>
      </c>
      <c r="J21" s="54">
        <f t="shared" ref="J21:J34" si="4">SUM(H21/F21*100)</f>
        <v>123.74615384615385</v>
      </c>
    </row>
    <row r="22" spans="1:10" ht="24.75" customHeight="1">
      <c r="A22" s="512">
        <v>3222</v>
      </c>
      <c r="B22" s="513"/>
      <c r="C22" s="514"/>
      <c r="D22" s="25" t="s">
        <v>76</v>
      </c>
      <c r="E22" s="26">
        <v>1465.44</v>
      </c>
      <c r="F22" s="26"/>
      <c r="G22" s="26">
        <v>0</v>
      </c>
      <c r="H22" s="26"/>
      <c r="I22" s="55">
        <f t="shared" si="1"/>
        <v>0</v>
      </c>
      <c r="J22" s="54" t="e">
        <f t="shared" si="4"/>
        <v>#DIV/0!</v>
      </c>
    </row>
    <row r="23" spans="1:10" ht="33" customHeight="1">
      <c r="A23" s="512">
        <v>3223</v>
      </c>
      <c r="B23" s="513"/>
      <c r="C23" s="514"/>
      <c r="D23" s="25" t="s">
        <v>77</v>
      </c>
      <c r="E23" s="26">
        <v>25170.92</v>
      </c>
      <c r="F23" s="26">
        <v>22000</v>
      </c>
      <c r="G23" s="26">
        <v>0</v>
      </c>
      <c r="H23" s="26">
        <v>19246.330000000002</v>
      </c>
      <c r="I23" s="55">
        <f t="shared" si="1"/>
        <v>76.462560764564842</v>
      </c>
      <c r="J23" s="54">
        <f t="shared" si="4"/>
        <v>87.483318181818191</v>
      </c>
    </row>
    <row r="24" spans="1:10" ht="33" customHeight="1">
      <c r="A24" s="512">
        <v>3224</v>
      </c>
      <c r="B24" s="513"/>
      <c r="C24" s="514"/>
      <c r="D24" s="25" t="s">
        <v>78</v>
      </c>
      <c r="E24" s="26">
        <v>5634.78</v>
      </c>
      <c r="F24" s="26">
        <v>1800</v>
      </c>
      <c r="G24" s="26">
        <v>0</v>
      </c>
      <c r="H24" s="26">
        <v>3318.87</v>
      </c>
      <c r="I24" s="55">
        <f t="shared" ref="I24:I34" si="5">SUM(H24/E24*100)</f>
        <v>58.899726342465897</v>
      </c>
      <c r="J24" s="54">
        <f t="shared" si="4"/>
        <v>184.38166666666666</v>
      </c>
    </row>
    <row r="25" spans="1:10" ht="14.45" customHeight="1">
      <c r="A25" s="512">
        <v>3225</v>
      </c>
      <c r="B25" s="513"/>
      <c r="C25" s="514"/>
      <c r="D25" s="25" t="s">
        <v>187</v>
      </c>
      <c r="E25" s="26">
        <v>0</v>
      </c>
      <c r="F25" s="26">
        <v>0</v>
      </c>
      <c r="G25" s="26">
        <v>0</v>
      </c>
      <c r="H25" s="29">
        <v>0</v>
      </c>
      <c r="I25" s="55" t="e">
        <f t="shared" si="5"/>
        <v>#DIV/0!</v>
      </c>
      <c r="J25" s="54" t="e">
        <f t="shared" si="4"/>
        <v>#DIV/0!</v>
      </c>
    </row>
    <row r="26" spans="1:10" ht="26.45" customHeight="1">
      <c r="A26" s="512">
        <v>3227</v>
      </c>
      <c r="B26" s="513"/>
      <c r="C26" s="514"/>
      <c r="D26" s="25" t="s">
        <v>80</v>
      </c>
      <c r="E26" s="26">
        <v>40</v>
      </c>
      <c r="F26" s="26">
        <v>0</v>
      </c>
      <c r="G26" s="26">
        <v>0</v>
      </c>
      <c r="H26" s="26"/>
      <c r="I26" s="55">
        <f t="shared" si="5"/>
        <v>0</v>
      </c>
      <c r="J26" s="54" t="e">
        <f t="shared" si="4"/>
        <v>#DIV/0!</v>
      </c>
    </row>
    <row r="27" spans="1:10" ht="14.45" customHeight="1">
      <c r="A27" s="467">
        <v>323</v>
      </c>
      <c r="B27" s="468"/>
      <c r="C27" s="469"/>
      <c r="D27" s="23" t="s">
        <v>81</v>
      </c>
      <c r="E27" s="24">
        <f>SUM(E28:E36)</f>
        <v>13201.219999999998</v>
      </c>
      <c r="F27" s="24">
        <f>SUM(F28:F36)</f>
        <v>22355</v>
      </c>
      <c r="G27" s="24">
        <f t="shared" ref="G27:H27" si="6">SUM(G28:G36)</f>
        <v>0</v>
      </c>
      <c r="H27" s="24">
        <f t="shared" si="6"/>
        <v>22355</v>
      </c>
      <c r="I27" s="55">
        <f t="shared" si="5"/>
        <v>169.34040944700567</v>
      </c>
      <c r="J27" s="54">
        <f t="shared" si="4"/>
        <v>100</v>
      </c>
    </row>
    <row r="28" spans="1:10" ht="23.45" customHeight="1">
      <c r="A28" s="524">
        <v>3231</v>
      </c>
      <c r="B28" s="525"/>
      <c r="C28" s="526"/>
      <c r="D28" s="32" t="s">
        <v>188</v>
      </c>
      <c r="E28" s="26">
        <v>1500.86</v>
      </c>
      <c r="F28" s="26">
        <v>3500</v>
      </c>
      <c r="G28" s="26">
        <v>0</v>
      </c>
      <c r="H28" s="26">
        <v>4118.75</v>
      </c>
      <c r="I28" s="55">
        <f t="shared" si="5"/>
        <v>274.42599576242952</v>
      </c>
      <c r="J28" s="54">
        <f t="shared" si="4"/>
        <v>117.67857142857143</v>
      </c>
    </row>
    <row r="29" spans="1:10" ht="23.25" customHeight="1">
      <c r="A29" s="512">
        <v>3232</v>
      </c>
      <c r="B29" s="513"/>
      <c r="C29" s="514"/>
      <c r="D29" s="25" t="s">
        <v>83</v>
      </c>
      <c r="E29" s="26">
        <v>3001.94</v>
      </c>
      <c r="F29" s="26">
        <v>4500</v>
      </c>
      <c r="G29" s="26">
        <v>0</v>
      </c>
      <c r="H29" s="26">
        <v>2377.11</v>
      </c>
      <c r="I29" s="55">
        <f t="shared" si="5"/>
        <v>79.185793187072363</v>
      </c>
      <c r="J29" s="54">
        <f t="shared" si="4"/>
        <v>52.824666666666666</v>
      </c>
    </row>
    <row r="30" spans="1:10">
      <c r="A30" s="512">
        <v>3233</v>
      </c>
      <c r="B30" s="513"/>
      <c r="C30" s="514"/>
      <c r="D30" s="25" t="s">
        <v>189</v>
      </c>
      <c r="E30" s="26">
        <v>0</v>
      </c>
      <c r="F30" s="26"/>
      <c r="G30" s="26">
        <v>0</v>
      </c>
      <c r="H30" s="26">
        <v>90</v>
      </c>
      <c r="I30" s="55" t="e">
        <f t="shared" si="5"/>
        <v>#DIV/0!</v>
      </c>
      <c r="J30" s="54" t="e">
        <f t="shared" si="4"/>
        <v>#DIV/0!</v>
      </c>
    </row>
    <row r="31" spans="1:10" ht="32.450000000000003" customHeight="1">
      <c r="A31" s="512">
        <v>3234</v>
      </c>
      <c r="B31" s="513"/>
      <c r="C31" s="514"/>
      <c r="D31" s="25" t="s">
        <v>85</v>
      </c>
      <c r="E31" s="26">
        <v>4665.13</v>
      </c>
      <c r="F31" s="26">
        <v>3750</v>
      </c>
      <c r="G31" s="26">
        <v>0</v>
      </c>
      <c r="H31" s="26">
        <v>4811.58</v>
      </c>
      <c r="I31" s="55">
        <f t="shared" si="5"/>
        <v>103.13924799523271</v>
      </c>
      <c r="J31" s="54">
        <f t="shared" si="4"/>
        <v>128.30879999999999</v>
      </c>
    </row>
    <row r="32" spans="1:10" ht="32.450000000000003" customHeight="1">
      <c r="A32" s="512">
        <v>3235</v>
      </c>
      <c r="B32" s="513"/>
      <c r="C32" s="514"/>
      <c r="D32" s="25" t="s">
        <v>86</v>
      </c>
      <c r="E32" s="26">
        <v>774.13</v>
      </c>
      <c r="F32" s="26">
        <v>1100</v>
      </c>
      <c r="G32" s="26">
        <v>0</v>
      </c>
      <c r="H32" s="26">
        <v>663.61</v>
      </c>
      <c r="I32" s="55">
        <f t="shared" si="5"/>
        <v>85.72332812318345</v>
      </c>
      <c r="J32" s="54">
        <f t="shared" si="4"/>
        <v>60.328181818181811</v>
      </c>
    </row>
    <row r="33" spans="1:11" ht="26.45" customHeight="1">
      <c r="A33" s="512">
        <v>3236</v>
      </c>
      <c r="B33" s="513"/>
      <c r="C33" s="514"/>
      <c r="D33" s="27" t="s">
        <v>190</v>
      </c>
      <c r="E33" s="26">
        <v>0</v>
      </c>
      <c r="F33" s="26">
        <v>0</v>
      </c>
      <c r="G33" s="26">
        <v>0</v>
      </c>
      <c r="H33" s="26">
        <v>0</v>
      </c>
      <c r="I33" s="55" t="e">
        <f t="shared" si="5"/>
        <v>#DIV/0!</v>
      </c>
      <c r="J33" s="54" t="e">
        <f t="shared" si="4"/>
        <v>#DIV/0!</v>
      </c>
    </row>
    <row r="34" spans="1:11" ht="14.45" customHeight="1">
      <c r="A34" s="512">
        <v>3237</v>
      </c>
      <c r="B34" s="513"/>
      <c r="C34" s="514"/>
      <c r="D34" s="27" t="s">
        <v>191</v>
      </c>
      <c r="E34" s="26">
        <v>331.81</v>
      </c>
      <c r="F34" s="26">
        <v>1000</v>
      </c>
      <c r="G34" s="26">
        <v>0</v>
      </c>
      <c r="H34" s="26">
        <v>600</v>
      </c>
      <c r="I34" s="55">
        <f t="shared" si="5"/>
        <v>180.82637654079141</v>
      </c>
      <c r="J34" s="54">
        <f t="shared" si="4"/>
        <v>60</v>
      </c>
    </row>
    <row r="35" spans="1:11" ht="14.45" customHeight="1">
      <c r="A35" s="512">
        <v>3238</v>
      </c>
      <c r="B35" s="513"/>
      <c r="C35" s="514"/>
      <c r="D35" s="27" t="s">
        <v>89</v>
      </c>
      <c r="E35" s="26">
        <v>2760.12</v>
      </c>
      <c r="F35" s="26">
        <v>7000</v>
      </c>
      <c r="G35" s="26">
        <v>0</v>
      </c>
      <c r="H35" s="26">
        <v>6825.15</v>
      </c>
      <c r="I35" s="55">
        <f t="shared" ref="I35:I46" si="7">SUM(H35/E35*100)</f>
        <v>247.27729229163947</v>
      </c>
      <c r="J35" s="54">
        <f t="shared" ref="J35:J55" si="8">SUM(H35/F35*100)</f>
        <v>97.502142857142843</v>
      </c>
    </row>
    <row r="36" spans="1:11" ht="14.45" customHeight="1">
      <c r="A36" s="512">
        <v>3239</v>
      </c>
      <c r="B36" s="513"/>
      <c r="C36" s="514"/>
      <c r="D36" s="27" t="s">
        <v>90</v>
      </c>
      <c r="E36" s="26">
        <v>167.23</v>
      </c>
      <c r="F36" s="26">
        <v>1505</v>
      </c>
      <c r="G36" s="26">
        <v>0</v>
      </c>
      <c r="H36" s="26">
        <v>2868.8</v>
      </c>
      <c r="I36" s="55">
        <f t="shared" si="7"/>
        <v>1715.4816719488131</v>
      </c>
      <c r="J36" s="54">
        <f t="shared" si="8"/>
        <v>190.61794019933555</v>
      </c>
    </row>
    <row r="37" spans="1:11" ht="25.5">
      <c r="A37" s="521">
        <v>329</v>
      </c>
      <c r="B37" s="522"/>
      <c r="C37" s="523"/>
      <c r="D37" s="33" t="s">
        <v>92</v>
      </c>
      <c r="E37" s="34">
        <f>SUM(E38:E43)</f>
        <v>604.62</v>
      </c>
      <c r="F37" s="34">
        <f t="shared" ref="F37:H37" si="9">SUM(F38:F43)</f>
        <v>440</v>
      </c>
      <c r="G37" s="34">
        <f t="shared" si="9"/>
        <v>0</v>
      </c>
      <c r="H37" s="34">
        <f t="shared" si="9"/>
        <v>440</v>
      </c>
      <c r="I37" s="55">
        <f t="shared" si="7"/>
        <v>72.772981376732488</v>
      </c>
      <c r="J37" s="54">
        <f t="shared" si="8"/>
        <v>100</v>
      </c>
    </row>
    <row r="38" spans="1:11" ht="14.45" customHeight="1">
      <c r="A38" s="517">
        <v>3292</v>
      </c>
      <c r="B38" s="518"/>
      <c r="C38" s="519"/>
      <c r="D38" s="35" t="s">
        <v>94</v>
      </c>
      <c r="E38" s="36">
        <v>439.12</v>
      </c>
      <c r="F38" s="26">
        <v>440</v>
      </c>
      <c r="G38" s="26">
        <v>0</v>
      </c>
      <c r="H38" s="36">
        <v>440</v>
      </c>
      <c r="I38" s="55">
        <f t="shared" si="7"/>
        <v>100.20040080160319</v>
      </c>
      <c r="J38" s="54">
        <f t="shared" si="8"/>
        <v>100</v>
      </c>
    </row>
    <row r="39" spans="1:11" ht="21.6" customHeight="1">
      <c r="A39" s="517">
        <v>3293</v>
      </c>
      <c r="B39" s="518"/>
      <c r="C39" s="519"/>
      <c r="D39" s="35" t="s">
        <v>95</v>
      </c>
      <c r="E39" s="36">
        <v>165.5</v>
      </c>
      <c r="F39" s="26">
        <v>0</v>
      </c>
      <c r="G39" s="26">
        <v>0</v>
      </c>
      <c r="H39" s="36"/>
      <c r="I39" s="55">
        <f t="shared" si="7"/>
        <v>0</v>
      </c>
      <c r="J39" s="54" t="e">
        <f t="shared" si="8"/>
        <v>#DIV/0!</v>
      </c>
    </row>
    <row r="40" spans="1:11" ht="21.6" customHeight="1">
      <c r="A40" s="517">
        <v>3294</v>
      </c>
      <c r="B40" s="518"/>
      <c r="C40" s="519"/>
      <c r="D40" s="35" t="s">
        <v>192</v>
      </c>
      <c r="E40" s="36">
        <v>0</v>
      </c>
      <c r="F40" s="26">
        <v>0</v>
      </c>
      <c r="G40" s="26">
        <v>0</v>
      </c>
      <c r="H40" s="36">
        <v>0</v>
      </c>
      <c r="I40" s="55" t="e">
        <f t="shared" si="7"/>
        <v>#DIV/0!</v>
      </c>
      <c r="J40" s="54" t="e">
        <f t="shared" si="8"/>
        <v>#DIV/0!</v>
      </c>
    </row>
    <row r="41" spans="1:11" ht="18.600000000000001" customHeight="1">
      <c r="A41" s="517">
        <v>3295</v>
      </c>
      <c r="B41" s="518"/>
      <c r="C41" s="519"/>
      <c r="D41" s="35" t="s">
        <v>97</v>
      </c>
      <c r="E41" s="36">
        <v>0</v>
      </c>
      <c r="F41" s="26">
        <v>0</v>
      </c>
      <c r="G41" s="26">
        <v>0</v>
      </c>
      <c r="H41" s="36">
        <v>0</v>
      </c>
      <c r="I41" s="55" t="e">
        <f t="shared" si="7"/>
        <v>#DIV/0!</v>
      </c>
      <c r="J41" s="54" t="e">
        <f t="shared" si="8"/>
        <v>#DIV/0!</v>
      </c>
    </row>
    <row r="42" spans="1:11">
      <c r="A42" s="517">
        <v>3296</v>
      </c>
      <c r="B42" s="518"/>
      <c r="C42" s="519"/>
      <c r="D42" s="35" t="s">
        <v>98</v>
      </c>
      <c r="E42" s="36">
        <v>0</v>
      </c>
      <c r="F42" s="26">
        <v>0</v>
      </c>
      <c r="G42" s="26">
        <v>0</v>
      </c>
      <c r="H42" s="36">
        <v>0</v>
      </c>
      <c r="I42" s="55" t="e">
        <f t="shared" si="7"/>
        <v>#DIV/0!</v>
      </c>
      <c r="J42" s="54" t="e">
        <f t="shared" si="8"/>
        <v>#DIV/0!</v>
      </c>
    </row>
    <row r="43" spans="1:11" ht="27.6" customHeight="1">
      <c r="A43" s="517">
        <v>3299</v>
      </c>
      <c r="B43" s="518"/>
      <c r="C43" s="519"/>
      <c r="D43" s="35" t="s">
        <v>92</v>
      </c>
      <c r="E43" s="36"/>
      <c r="F43" s="36"/>
      <c r="G43" s="26">
        <v>0</v>
      </c>
      <c r="H43" s="36"/>
      <c r="I43" s="55" t="e">
        <f t="shared" si="7"/>
        <v>#DIV/0!</v>
      </c>
      <c r="J43" s="54" t="e">
        <f t="shared" si="8"/>
        <v>#DIV/0!</v>
      </c>
      <c r="K43" s="1"/>
    </row>
    <row r="44" spans="1:11" ht="14.45" customHeight="1">
      <c r="A44" s="488">
        <v>34</v>
      </c>
      <c r="B44" s="489"/>
      <c r="C44" s="490"/>
      <c r="D44" s="37" t="s">
        <v>193</v>
      </c>
      <c r="E44" s="22">
        <f>SUM(E45)</f>
        <v>226</v>
      </c>
      <c r="F44" s="22">
        <f>SUM(F45)</f>
        <v>382</v>
      </c>
      <c r="G44" s="22">
        <f>SUM(G45)</f>
        <v>0</v>
      </c>
      <c r="H44" s="22">
        <f>SUM(H45)</f>
        <v>382</v>
      </c>
      <c r="I44" s="55">
        <f t="shared" si="7"/>
        <v>169.02654867256638</v>
      </c>
      <c r="J44" s="54">
        <f t="shared" si="8"/>
        <v>100</v>
      </c>
    </row>
    <row r="45" spans="1:11" ht="26.45" customHeight="1">
      <c r="A45" s="491">
        <v>343</v>
      </c>
      <c r="B45" s="492"/>
      <c r="C45" s="493"/>
      <c r="D45" s="23" t="s">
        <v>100</v>
      </c>
      <c r="E45" s="24">
        <f>SUM(E46+E47)</f>
        <v>226</v>
      </c>
      <c r="F45" s="24">
        <f>SUM(F46+F47)</f>
        <v>382</v>
      </c>
      <c r="G45" s="24">
        <f>SUM(G46+G47)</f>
        <v>0</v>
      </c>
      <c r="H45" s="24">
        <f>SUM(H46+H47)</f>
        <v>382</v>
      </c>
      <c r="I45" s="55">
        <f t="shared" si="7"/>
        <v>169.02654867256638</v>
      </c>
      <c r="J45" s="54">
        <f t="shared" si="8"/>
        <v>100</v>
      </c>
    </row>
    <row r="46" spans="1:11" ht="30.6" customHeight="1">
      <c r="A46" s="473">
        <v>3431</v>
      </c>
      <c r="B46" s="474"/>
      <c r="C46" s="475"/>
      <c r="D46" s="25" t="s">
        <v>101</v>
      </c>
      <c r="E46" s="26">
        <v>226</v>
      </c>
      <c r="F46" s="26">
        <v>382</v>
      </c>
      <c r="G46" s="26">
        <v>0</v>
      </c>
      <c r="H46" s="26">
        <v>382</v>
      </c>
      <c r="I46" s="55">
        <f t="shared" si="7"/>
        <v>169.02654867256638</v>
      </c>
      <c r="J46" s="54">
        <f t="shared" si="8"/>
        <v>100</v>
      </c>
    </row>
    <row r="47" spans="1:11" ht="31.9" customHeight="1">
      <c r="A47" s="473">
        <v>3433</v>
      </c>
      <c r="B47" s="474"/>
      <c r="C47" s="475"/>
      <c r="D47" s="25" t="s">
        <v>103</v>
      </c>
      <c r="E47" s="26">
        <v>0</v>
      </c>
      <c r="F47" s="29"/>
      <c r="G47" s="26">
        <v>0</v>
      </c>
      <c r="H47" s="26">
        <v>0</v>
      </c>
      <c r="I47" s="55" t="e">
        <f t="shared" ref="I47:I64" si="10">SUM(H47/E47*100)</f>
        <v>#DIV/0!</v>
      </c>
      <c r="J47" s="54" t="e">
        <f t="shared" si="8"/>
        <v>#DIV/0!</v>
      </c>
    </row>
    <row r="48" spans="1:11" ht="31.9" customHeight="1">
      <c r="A48" s="424" t="s">
        <v>194</v>
      </c>
      <c r="B48" s="424"/>
      <c r="C48" s="424"/>
      <c r="D48" s="17" t="s">
        <v>195</v>
      </c>
      <c r="E48" s="18">
        <f>SUM(E49+E91)</f>
        <v>1095567.6599999999</v>
      </c>
      <c r="F48" s="18">
        <f>SUM(F49+F91)</f>
        <v>1426749</v>
      </c>
      <c r="G48" s="18">
        <f>SUM(G49+G91)</f>
        <v>0</v>
      </c>
      <c r="H48" s="18">
        <f>SUM(H49+H91)</f>
        <v>1289077.17</v>
      </c>
      <c r="I48" s="18">
        <f t="shared" si="10"/>
        <v>117.66294470576103</v>
      </c>
      <c r="J48" s="18">
        <f t="shared" si="8"/>
        <v>90.350662239819329</v>
      </c>
    </row>
    <row r="49" spans="1:10" ht="18.600000000000001" customHeight="1">
      <c r="A49" s="520">
        <v>3</v>
      </c>
      <c r="B49" s="520"/>
      <c r="C49" s="520"/>
      <c r="D49" s="19" t="s">
        <v>57</v>
      </c>
      <c r="E49" s="20">
        <f>SUM(E50+E60+E87)</f>
        <v>1093578.1399999999</v>
      </c>
      <c r="F49" s="20">
        <f>SUM(F50+F60+F87)</f>
        <v>1426749</v>
      </c>
      <c r="G49" s="20">
        <f>SUM(G50+G60+G87)</f>
        <v>0</v>
      </c>
      <c r="H49" s="20">
        <f>SUM(H50+H60+H87)</f>
        <v>1288537.19</v>
      </c>
      <c r="I49" s="20">
        <f t="shared" si="10"/>
        <v>117.8276286685833</v>
      </c>
      <c r="J49" s="20">
        <f t="shared" si="8"/>
        <v>90.312815358552896</v>
      </c>
    </row>
    <row r="50" spans="1:10" ht="18.600000000000001" customHeight="1">
      <c r="A50" s="488">
        <v>31</v>
      </c>
      <c r="B50" s="489"/>
      <c r="C50" s="490"/>
      <c r="D50" s="37" t="s">
        <v>58</v>
      </c>
      <c r="E50" s="22">
        <f>SUM(E51+E55+E57)</f>
        <v>1022255.9199999999</v>
      </c>
      <c r="F50" s="22">
        <f>SUM(F51+F55+F57)</f>
        <v>1408875</v>
      </c>
      <c r="G50" s="22">
        <f>SUM(G51+G55+G57)</f>
        <v>0</v>
      </c>
      <c r="H50" s="22">
        <f>SUM(H51+H55+H57)</f>
        <v>1277437.2</v>
      </c>
      <c r="I50" s="22">
        <f t="shared" si="10"/>
        <v>124.9625631906343</v>
      </c>
      <c r="J50" s="22">
        <f t="shared" si="8"/>
        <v>90.670726643598613</v>
      </c>
    </row>
    <row r="51" spans="1:10" ht="18.600000000000001" customHeight="1">
      <c r="A51" s="30">
        <v>311</v>
      </c>
      <c r="B51" s="31"/>
      <c r="C51" s="23"/>
      <c r="D51" s="23" t="s">
        <v>196</v>
      </c>
      <c r="E51" s="24">
        <f>SUM(E52:E54)</f>
        <v>838519.83</v>
      </c>
      <c r="F51" s="24">
        <f t="shared" ref="F51:H51" si="11">SUM(F52:F54)</f>
        <v>1175000</v>
      </c>
      <c r="G51" s="24">
        <f t="shared" si="11"/>
        <v>0</v>
      </c>
      <c r="H51" s="24">
        <f t="shared" si="11"/>
        <v>1052013.44</v>
      </c>
      <c r="I51" s="55">
        <f t="shared" si="10"/>
        <v>125.46077055804392</v>
      </c>
      <c r="J51" s="26">
        <f t="shared" si="8"/>
        <v>89.533058723404253</v>
      </c>
    </row>
    <row r="52" spans="1:10" ht="18.600000000000001" customHeight="1">
      <c r="A52" s="40">
        <v>3111</v>
      </c>
      <c r="B52" s="41"/>
      <c r="C52" s="25"/>
      <c r="D52" s="25" t="s">
        <v>60</v>
      </c>
      <c r="E52" s="26">
        <v>838519.83</v>
      </c>
      <c r="F52" s="26">
        <v>1175000</v>
      </c>
      <c r="G52" s="26">
        <v>0</v>
      </c>
      <c r="H52" s="26">
        <v>1052013.44</v>
      </c>
      <c r="I52" s="55">
        <f t="shared" si="10"/>
        <v>125.46077055804392</v>
      </c>
      <c r="J52" s="26">
        <f t="shared" si="8"/>
        <v>89.533058723404253</v>
      </c>
    </row>
    <row r="53" spans="1:10" ht="18.600000000000001" customHeight="1">
      <c r="A53" s="40">
        <v>3112</v>
      </c>
      <c r="B53" s="41"/>
      <c r="C53" s="25"/>
      <c r="D53" s="25" t="s">
        <v>61</v>
      </c>
      <c r="E53" s="26">
        <v>0</v>
      </c>
      <c r="F53" s="29"/>
      <c r="G53" s="26">
        <v>0</v>
      </c>
      <c r="H53" s="26">
        <v>0</v>
      </c>
      <c r="I53" s="55" t="e">
        <f t="shared" si="10"/>
        <v>#DIV/0!</v>
      </c>
      <c r="J53" s="26" t="e">
        <f t="shared" si="8"/>
        <v>#DIV/0!</v>
      </c>
    </row>
    <row r="54" spans="1:10" ht="18.600000000000001" customHeight="1">
      <c r="A54" s="40">
        <v>3113</v>
      </c>
      <c r="B54" s="41"/>
      <c r="C54" s="25"/>
      <c r="D54" s="25" t="s">
        <v>62</v>
      </c>
      <c r="E54" s="42">
        <v>0</v>
      </c>
      <c r="F54" s="29"/>
      <c r="G54" s="26">
        <v>0</v>
      </c>
      <c r="H54" s="26">
        <v>0</v>
      </c>
      <c r="I54" s="55" t="e">
        <f t="shared" si="10"/>
        <v>#DIV/0!</v>
      </c>
      <c r="J54" s="26" t="e">
        <f t="shared" si="8"/>
        <v>#DIV/0!</v>
      </c>
    </row>
    <row r="55" spans="1:10" ht="18.600000000000001" customHeight="1">
      <c r="A55" s="30">
        <v>312</v>
      </c>
      <c r="B55" s="31"/>
      <c r="C55" s="23"/>
      <c r="D55" s="23" t="s">
        <v>63</v>
      </c>
      <c r="E55" s="24">
        <f>SUM(E56)</f>
        <v>45751.24</v>
      </c>
      <c r="F55" s="24">
        <f>SUM(F56)</f>
        <v>40000</v>
      </c>
      <c r="G55" s="24">
        <f>SUM(G56)</f>
        <v>0</v>
      </c>
      <c r="H55" s="24">
        <f>SUM(H56)</f>
        <v>50157.11</v>
      </c>
      <c r="I55" s="24">
        <f t="shared" si="10"/>
        <v>109.63005592853878</v>
      </c>
      <c r="J55" s="24">
        <f t="shared" si="8"/>
        <v>125.39277500000001</v>
      </c>
    </row>
    <row r="56" spans="1:10" ht="18.600000000000001" customHeight="1">
      <c r="A56" s="40">
        <v>3121</v>
      </c>
      <c r="B56" s="41"/>
      <c r="C56" s="25"/>
      <c r="D56" s="25" t="s">
        <v>63</v>
      </c>
      <c r="E56" s="26">
        <v>45751.24</v>
      </c>
      <c r="F56" s="26">
        <v>40000</v>
      </c>
      <c r="G56" s="26">
        <v>0</v>
      </c>
      <c r="H56" s="26">
        <v>50157.11</v>
      </c>
      <c r="I56" s="55">
        <f t="shared" si="10"/>
        <v>109.63005592853878</v>
      </c>
      <c r="J56" s="26">
        <f t="shared" ref="J56:J74" si="12">SUM(H56/F56*100)</f>
        <v>125.39277500000001</v>
      </c>
    </row>
    <row r="57" spans="1:10" ht="18" customHeight="1">
      <c r="A57" s="30">
        <v>313</v>
      </c>
      <c r="B57" s="31"/>
      <c r="C57" s="23"/>
      <c r="D57" s="23" t="s">
        <v>64</v>
      </c>
      <c r="E57" s="24">
        <f>SUM(E58+E59)</f>
        <v>137984.84999999998</v>
      </c>
      <c r="F57" s="24">
        <f>SUM(F59)</f>
        <v>193875</v>
      </c>
      <c r="G57" s="24">
        <f>SUM(G59)</f>
        <v>0</v>
      </c>
      <c r="H57" s="24">
        <f>SUM(H58+H59)</f>
        <v>175266.65</v>
      </c>
      <c r="I57" s="24">
        <f t="shared" si="10"/>
        <v>127.0187632917672</v>
      </c>
      <c r="J57" s="24">
        <f t="shared" si="12"/>
        <v>90.401882656350736</v>
      </c>
    </row>
    <row r="58" spans="1:10" ht="22.5" customHeight="1">
      <c r="A58" s="467">
        <v>3131</v>
      </c>
      <c r="B58" s="468"/>
      <c r="C58" s="469"/>
      <c r="D58" s="25" t="s">
        <v>197</v>
      </c>
      <c r="E58" s="43">
        <v>120.27</v>
      </c>
      <c r="F58" s="43">
        <v>0</v>
      </c>
      <c r="G58" s="43">
        <v>0</v>
      </c>
      <c r="H58" s="43"/>
      <c r="I58" s="55">
        <f t="shared" si="10"/>
        <v>0</v>
      </c>
      <c r="J58" s="26" t="e">
        <f t="shared" si="12"/>
        <v>#DIV/0!</v>
      </c>
    </row>
    <row r="59" spans="1:10" ht="29.45" customHeight="1">
      <c r="A59" s="494">
        <v>3132</v>
      </c>
      <c r="B59" s="495"/>
      <c r="C59" s="496"/>
      <c r="D59" s="25" t="s">
        <v>198</v>
      </c>
      <c r="E59" s="26">
        <v>137864.57999999999</v>
      </c>
      <c r="F59" s="26">
        <v>193875</v>
      </c>
      <c r="G59" s="26">
        <v>0</v>
      </c>
      <c r="H59" s="26">
        <v>175266.65</v>
      </c>
      <c r="I59" s="55">
        <f t="shared" si="10"/>
        <v>127.12957164196925</v>
      </c>
      <c r="J59" s="26">
        <f t="shared" si="12"/>
        <v>90.401882656350736</v>
      </c>
    </row>
    <row r="60" spans="1:10" ht="18.600000000000001" customHeight="1">
      <c r="A60" s="488">
        <v>32</v>
      </c>
      <c r="B60" s="489"/>
      <c r="C60" s="490"/>
      <c r="D60" s="37" t="s">
        <v>68</v>
      </c>
      <c r="E60" s="22">
        <f>SUM(E61+E66+E69+E79+E81)</f>
        <v>70733.899999999994</v>
      </c>
      <c r="F60" s="22">
        <f>SUM(F61+F66+F69+F79+F81)</f>
        <v>17874</v>
      </c>
      <c r="G60" s="22">
        <f>SUM(G61+G66+G69+G79+G81)</f>
        <v>0</v>
      </c>
      <c r="H60" s="22">
        <f>SUM(H61+H66+H69+H79+H81)</f>
        <v>11099.99</v>
      </c>
      <c r="I60" s="22">
        <f t="shared" si="10"/>
        <v>15.6926028396568</v>
      </c>
      <c r="J60" s="22">
        <f t="shared" si="12"/>
        <v>62.10132035358621</v>
      </c>
    </row>
    <row r="61" spans="1:10" ht="21.6" customHeight="1">
      <c r="A61" s="30">
        <v>321</v>
      </c>
      <c r="B61" s="31"/>
      <c r="C61" s="23"/>
      <c r="D61" s="28" t="s">
        <v>69</v>
      </c>
      <c r="E61" s="44">
        <f>SUM(E62:E65)</f>
        <v>14722.930000000002</v>
      </c>
      <c r="F61" s="44">
        <f>SUM(F62:F65)</f>
        <v>0</v>
      </c>
      <c r="G61" s="44">
        <f>SUM(G62:G65)</f>
        <v>0</v>
      </c>
      <c r="H61" s="44">
        <f>SUM(H62:H65)</f>
        <v>0</v>
      </c>
      <c r="I61" s="55">
        <f t="shared" si="10"/>
        <v>0</v>
      </c>
      <c r="J61" s="26" t="e">
        <f t="shared" si="12"/>
        <v>#DIV/0!</v>
      </c>
    </row>
    <row r="62" spans="1:10" ht="21" customHeight="1">
      <c r="A62" s="40">
        <v>3211</v>
      </c>
      <c r="B62" s="41"/>
      <c r="C62" s="25"/>
      <c r="D62" s="25" t="s">
        <v>70</v>
      </c>
      <c r="E62" s="26">
        <v>5899.59</v>
      </c>
      <c r="F62" s="26">
        <v>0</v>
      </c>
      <c r="G62" s="26">
        <v>0</v>
      </c>
      <c r="H62" s="26"/>
      <c r="I62" s="55">
        <f t="shared" si="10"/>
        <v>0</v>
      </c>
      <c r="J62" s="26" t="e">
        <f t="shared" si="12"/>
        <v>#DIV/0!</v>
      </c>
    </row>
    <row r="63" spans="1:10" ht="24.6" customHeight="1">
      <c r="A63" s="40">
        <v>3212</v>
      </c>
      <c r="B63" s="41"/>
      <c r="C63" s="25"/>
      <c r="D63" s="25" t="s">
        <v>199</v>
      </c>
      <c r="E63" s="26">
        <v>2512.84</v>
      </c>
      <c r="F63" s="26">
        <v>0</v>
      </c>
      <c r="G63" s="26">
        <v>0</v>
      </c>
      <c r="H63" s="26"/>
      <c r="I63" s="55">
        <f t="shared" si="10"/>
        <v>0</v>
      </c>
      <c r="J63" s="26" t="e">
        <f t="shared" si="12"/>
        <v>#DIV/0!</v>
      </c>
    </row>
    <row r="64" spans="1:10" ht="21" customHeight="1">
      <c r="A64" s="40">
        <v>3213</v>
      </c>
      <c r="B64" s="45"/>
      <c r="C64" s="46"/>
      <c r="D64" s="27" t="s">
        <v>200</v>
      </c>
      <c r="E64" s="26">
        <v>5312.88</v>
      </c>
      <c r="F64" s="26">
        <v>0</v>
      </c>
      <c r="G64" s="26">
        <v>0</v>
      </c>
      <c r="H64" s="26"/>
      <c r="I64" s="55">
        <f t="shared" si="10"/>
        <v>0</v>
      </c>
      <c r="J64" s="26" t="e">
        <f t="shared" si="12"/>
        <v>#DIV/0!</v>
      </c>
    </row>
    <row r="65" spans="1:10" ht="24" customHeight="1">
      <c r="A65" s="467">
        <v>3214</v>
      </c>
      <c r="B65" s="468"/>
      <c r="C65" s="469"/>
      <c r="D65" s="56" t="s">
        <v>184</v>
      </c>
      <c r="E65" s="57">
        <v>997.62</v>
      </c>
      <c r="F65" s="58"/>
      <c r="G65" s="57">
        <v>0</v>
      </c>
      <c r="H65" s="57"/>
      <c r="I65" s="57">
        <f t="shared" ref="I65:I88" si="13">SUM(H65/E65*100)</f>
        <v>0</v>
      </c>
      <c r="J65" s="57" t="e">
        <f t="shared" si="12"/>
        <v>#DIV/0!</v>
      </c>
    </row>
    <row r="66" spans="1:10" ht="19.899999999999999" customHeight="1">
      <c r="A66" s="30">
        <v>322</v>
      </c>
      <c r="B66" s="59"/>
      <c r="C66" s="60"/>
      <c r="D66" s="56" t="s">
        <v>74</v>
      </c>
      <c r="E66" s="57">
        <f>SUM(E67:E68)</f>
        <v>0</v>
      </c>
      <c r="F66" s="26">
        <v>0</v>
      </c>
      <c r="G66" s="57">
        <f>SUM(G67:G80)</f>
        <v>0</v>
      </c>
      <c r="H66" s="57">
        <f>SUM(H67+H68)</f>
        <v>0</v>
      </c>
      <c r="I66" s="55" t="e">
        <f t="shared" si="13"/>
        <v>#DIV/0!</v>
      </c>
      <c r="J66" s="48" t="e">
        <f t="shared" si="12"/>
        <v>#DIV/0!</v>
      </c>
    </row>
    <row r="67" spans="1:10" ht="26.45" customHeight="1">
      <c r="A67" s="40">
        <v>3221</v>
      </c>
      <c r="B67" s="45"/>
      <c r="C67" s="46"/>
      <c r="D67" s="27" t="s">
        <v>186</v>
      </c>
      <c r="E67" s="26">
        <v>0</v>
      </c>
      <c r="F67" s="26">
        <v>0</v>
      </c>
      <c r="G67" s="26">
        <v>0</v>
      </c>
      <c r="H67" s="29">
        <v>0</v>
      </c>
      <c r="I67" s="55" t="e">
        <f t="shared" si="13"/>
        <v>#DIV/0!</v>
      </c>
      <c r="J67" s="55" t="e">
        <f t="shared" si="12"/>
        <v>#DIV/0!</v>
      </c>
    </row>
    <row r="68" spans="1:10" ht="19.149999999999999" customHeight="1">
      <c r="A68" s="40">
        <v>3222</v>
      </c>
      <c r="B68" s="45"/>
      <c r="C68" s="46"/>
      <c r="D68" s="27" t="s">
        <v>76</v>
      </c>
      <c r="E68" s="26">
        <v>0</v>
      </c>
      <c r="F68" s="26">
        <v>0</v>
      </c>
      <c r="G68" s="26">
        <v>0</v>
      </c>
      <c r="H68" s="29">
        <v>0</v>
      </c>
      <c r="I68" s="55" t="e">
        <f t="shared" si="13"/>
        <v>#DIV/0!</v>
      </c>
      <c r="J68" s="55" t="e">
        <f t="shared" si="12"/>
        <v>#DIV/0!</v>
      </c>
    </row>
    <row r="69" spans="1:10" ht="19.149999999999999" customHeight="1">
      <c r="A69" s="30">
        <v>323</v>
      </c>
      <c r="B69" s="61"/>
      <c r="C69" s="62"/>
      <c r="D69" s="28" t="s">
        <v>81</v>
      </c>
      <c r="E69" s="24">
        <f>SUM(E70:E79)</f>
        <v>47209.75</v>
      </c>
      <c r="F69" s="24">
        <f>SUM(F70:F78)</f>
        <v>14673</v>
      </c>
      <c r="G69" s="24">
        <f>SUM(G70:G78)</f>
        <v>0</v>
      </c>
      <c r="H69" s="24">
        <f>SUM(H70:H78)</f>
        <v>7898.99</v>
      </c>
      <c r="I69" s="57">
        <f t="shared" si="13"/>
        <v>16.731692076318978</v>
      </c>
      <c r="J69" s="57">
        <f t="shared" si="12"/>
        <v>53.833503714305188</v>
      </c>
    </row>
    <row r="70" spans="1:10" ht="19.149999999999999" customHeight="1">
      <c r="A70" s="467">
        <v>3231</v>
      </c>
      <c r="B70" s="468"/>
      <c r="C70" s="469"/>
      <c r="D70" s="28" t="s">
        <v>188</v>
      </c>
      <c r="E70" s="24">
        <v>14401.14</v>
      </c>
      <c r="F70" s="24">
        <v>0</v>
      </c>
      <c r="G70" s="24">
        <v>0</v>
      </c>
      <c r="H70" s="24"/>
      <c r="I70" s="24">
        <f t="shared" si="13"/>
        <v>0</v>
      </c>
      <c r="J70" s="24" t="e">
        <f t="shared" si="12"/>
        <v>#DIV/0!</v>
      </c>
    </row>
    <row r="71" spans="1:10" ht="20.45" customHeight="1">
      <c r="A71" s="494">
        <v>3232</v>
      </c>
      <c r="B71" s="495"/>
      <c r="C71" s="496"/>
      <c r="D71" s="63" t="s">
        <v>201</v>
      </c>
      <c r="E71" s="24">
        <v>2204.7600000000002</v>
      </c>
      <c r="F71" s="24">
        <v>0</v>
      </c>
      <c r="G71" s="24">
        <v>0</v>
      </c>
      <c r="H71" s="26"/>
      <c r="I71" s="55">
        <f t="shared" si="13"/>
        <v>0</v>
      </c>
      <c r="J71" s="26" t="e">
        <f t="shared" si="12"/>
        <v>#DIV/0!</v>
      </c>
    </row>
    <row r="72" spans="1:10" ht="20.45" customHeight="1">
      <c r="A72" s="494">
        <v>3233</v>
      </c>
      <c r="B72" s="495"/>
      <c r="C72" s="496"/>
      <c r="D72" s="63" t="s">
        <v>189</v>
      </c>
      <c r="E72" s="24">
        <v>104.5</v>
      </c>
      <c r="F72" s="24">
        <v>0</v>
      </c>
      <c r="G72" s="24">
        <v>0</v>
      </c>
      <c r="H72" s="26"/>
      <c r="I72" s="55">
        <f t="shared" si="13"/>
        <v>0</v>
      </c>
      <c r="J72" s="26" t="e">
        <f t="shared" si="12"/>
        <v>#DIV/0!</v>
      </c>
    </row>
    <row r="73" spans="1:10" ht="20.45" customHeight="1">
      <c r="A73" s="512">
        <v>3234</v>
      </c>
      <c r="B73" s="513"/>
      <c r="C73" s="514"/>
      <c r="D73" s="63" t="s">
        <v>85</v>
      </c>
      <c r="E73" s="24">
        <v>7937.88</v>
      </c>
      <c r="F73" s="24">
        <v>0</v>
      </c>
      <c r="G73" s="24">
        <v>0</v>
      </c>
      <c r="H73" s="26">
        <v>650</v>
      </c>
      <c r="I73" s="55">
        <f t="shared" si="13"/>
        <v>8.1885843575362696</v>
      </c>
      <c r="J73" s="26" t="e">
        <f t="shared" si="12"/>
        <v>#DIV/0!</v>
      </c>
    </row>
    <row r="74" spans="1:10" ht="20.45" customHeight="1">
      <c r="A74" s="515">
        <v>3235</v>
      </c>
      <c r="B74" s="516"/>
      <c r="C74" s="516"/>
      <c r="D74" s="63" t="s">
        <v>86</v>
      </c>
      <c r="E74" s="24">
        <v>2627.91</v>
      </c>
      <c r="F74" s="24">
        <v>0</v>
      </c>
      <c r="G74" s="24">
        <v>0</v>
      </c>
      <c r="H74" s="26">
        <v>394.67</v>
      </c>
      <c r="I74" s="55">
        <f t="shared" si="13"/>
        <v>15.018398651399783</v>
      </c>
      <c r="J74" s="26" t="e">
        <f t="shared" si="12"/>
        <v>#DIV/0!</v>
      </c>
    </row>
    <row r="75" spans="1:10" ht="20.45" customHeight="1">
      <c r="A75" s="40">
        <v>3236</v>
      </c>
      <c r="B75" s="45"/>
      <c r="C75" s="46"/>
      <c r="D75" s="63" t="s">
        <v>87</v>
      </c>
      <c r="E75" s="24"/>
      <c r="F75" s="26">
        <v>0</v>
      </c>
      <c r="G75" s="26">
        <v>0</v>
      </c>
      <c r="H75" s="64">
        <v>4778.1000000000004</v>
      </c>
      <c r="I75" s="55" t="e">
        <f t="shared" si="13"/>
        <v>#DIV/0!</v>
      </c>
      <c r="J75" s="26" t="e">
        <f t="shared" ref="J75:J91" si="14">SUM(H75/F75*100)</f>
        <v>#DIV/0!</v>
      </c>
    </row>
    <row r="76" spans="1:10" ht="20.45" customHeight="1">
      <c r="A76" s="40">
        <v>3237</v>
      </c>
      <c r="B76" s="45"/>
      <c r="C76" s="46"/>
      <c r="D76" s="27" t="s">
        <v>88</v>
      </c>
      <c r="E76" s="26"/>
      <c r="F76" s="26">
        <v>0</v>
      </c>
      <c r="G76" s="26">
        <v>0</v>
      </c>
      <c r="H76" s="26"/>
      <c r="I76" s="55" t="e">
        <f t="shared" si="13"/>
        <v>#DIV/0!</v>
      </c>
      <c r="J76" s="26" t="e">
        <f t="shared" si="14"/>
        <v>#DIV/0!</v>
      </c>
    </row>
    <row r="77" spans="1:10" ht="26.25" customHeight="1">
      <c r="A77" s="494">
        <v>3238</v>
      </c>
      <c r="B77" s="495"/>
      <c r="C77" s="496"/>
      <c r="D77" s="63" t="s">
        <v>89</v>
      </c>
      <c r="E77" s="24">
        <v>2604.94</v>
      </c>
      <c r="F77" s="26">
        <v>0</v>
      </c>
      <c r="G77" s="26">
        <v>0</v>
      </c>
      <c r="H77" s="65">
        <v>2076.2199999999998</v>
      </c>
      <c r="I77" s="55">
        <f t="shared" si="13"/>
        <v>79.703179343862047</v>
      </c>
      <c r="J77" s="26" t="e">
        <f t="shared" si="14"/>
        <v>#DIV/0!</v>
      </c>
    </row>
    <row r="78" spans="1:10" ht="26.45" customHeight="1">
      <c r="A78" s="494">
        <v>3239</v>
      </c>
      <c r="B78" s="495"/>
      <c r="C78" s="496"/>
      <c r="D78" s="27" t="s">
        <v>90</v>
      </c>
      <c r="E78" s="26">
        <v>8527.4</v>
      </c>
      <c r="F78" s="26">
        <v>14673</v>
      </c>
      <c r="G78" s="26">
        <v>0</v>
      </c>
      <c r="H78" s="66"/>
      <c r="I78" s="55">
        <f t="shared" si="13"/>
        <v>0</v>
      </c>
      <c r="J78" s="26">
        <f t="shared" si="14"/>
        <v>0</v>
      </c>
    </row>
    <row r="79" spans="1:10" ht="26.45" customHeight="1">
      <c r="A79" s="416">
        <v>324</v>
      </c>
      <c r="B79" s="417"/>
      <c r="C79" s="418"/>
      <c r="D79" s="27" t="s">
        <v>91</v>
      </c>
      <c r="E79" s="26">
        <v>8801.2199999999993</v>
      </c>
      <c r="F79" s="26">
        <v>0</v>
      </c>
      <c r="G79" s="26">
        <v>0</v>
      </c>
      <c r="H79" s="26">
        <f>SUM(H80)</f>
        <v>0</v>
      </c>
      <c r="I79" s="55">
        <f t="shared" si="13"/>
        <v>0</v>
      </c>
      <c r="J79" s="26" t="e">
        <f t="shared" si="14"/>
        <v>#DIV/0!</v>
      </c>
    </row>
    <row r="80" spans="1:10" ht="26.45" customHeight="1">
      <c r="A80" s="494">
        <v>3241</v>
      </c>
      <c r="B80" s="495"/>
      <c r="C80" s="496"/>
      <c r="D80" s="27" t="s">
        <v>91</v>
      </c>
      <c r="E80" s="26">
        <v>0</v>
      </c>
      <c r="F80" s="26">
        <v>0</v>
      </c>
      <c r="G80" s="26">
        <v>0</v>
      </c>
      <c r="H80" s="26"/>
      <c r="I80" s="55" t="e">
        <f t="shared" si="13"/>
        <v>#DIV/0!</v>
      </c>
      <c r="J80" s="26" t="e">
        <f t="shared" si="14"/>
        <v>#DIV/0!</v>
      </c>
    </row>
    <row r="81" spans="1:10" ht="26.45" customHeight="1">
      <c r="A81" s="416">
        <v>329</v>
      </c>
      <c r="B81" s="417"/>
      <c r="C81" s="418"/>
      <c r="D81" s="68" t="s">
        <v>202</v>
      </c>
      <c r="E81" s="26">
        <f>SUM(E82:E86)</f>
        <v>0</v>
      </c>
      <c r="F81" s="26">
        <f>SUM(F85+F86)</f>
        <v>3201</v>
      </c>
      <c r="G81" s="26">
        <f>SUM(G85+G86)</f>
        <v>0</v>
      </c>
      <c r="H81" s="26">
        <f>SUM(H82:H86)</f>
        <v>3201</v>
      </c>
      <c r="I81" s="55" t="e">
        <f t="shared" si="13"/>
        <v>#DIV/0!</v>
      </c>
      <c r="J81" s="26">
        <f t="shared" si="14"/>
        <v>100</v>
      </c>
    </row>
    <row r="82" spans="1:10" ht="26.45" customHeight="1">
      <c r="A82" s="419">
        <v>3292</v>
      </c>
      <c r="B82" s="420"/>
      <c r="C82" s="421"/>
      <c r="D82" s="68" t="s">
        <v>94</v>
      </c>
      <c r="E82" s="26"/>
      <c r="F82" s="26"/>
      <c r="G82" s="26"/>
      <c r="H82" s="26">
        <v>898.34</v>
      </c>
      <c r="I82" s="55"/>
      <c r="J82" s="26"/>
    </row>
    <row r="83" spans="1:10" ht="26.45" customHeight="1">
      <c r="A83" s="419">
        <v>2393</v>
      </c>
      <c r="B83" s="420"/>
      <c r="C83" s="421"/>
      <c r="D83" s="68" t="s">
        <v>95</v>
      </c>
      <c r="E83" s="26"/>
      <c r="F83" s="26"/>
      <c r="G83" s="26"/>
      <c r="H83" s="26">
        <v>720.41</v>
      </c>
      <c r="I83" s="55"/>
      <c r="J83" s="26"/>
    </row>
    <row r="84" spans="1:10" ht="26.45" customHeight="1">
      <c r="A84" s="419">
        <v>2394</v>
      </c>
      <c r="B84" s="420"/>
      <c r="C84" s="421"/>
      <c r="D84" s="68" t="s">
        <v>192</v>
      </c>
      <c r="E84" s="26"/>
      <c r="F84" s="26"/>
      <c r="G84" s="26"/>
      <c r="H84" s="26">
        <v>35</v>
      </c>
      <c r="I84" s="55"/>
      <c r="J84" s="26"/>
    </row>
    <row r="85" spans="1:10" ht="26.45" customHeight="1">
      <c r="A85" s="40">
        <v>3295</v>
      </c>
      <c r="B85" s="45"/>
      <c r="C85" s="46"/>
      <c r="D85" s="27" t="s">
        <v>97</v>
      </c>
      <c r="E85" s="26"/>
      <c r="F85" s="26"/>
      <c r="G85" s="26">
        <v>0</v>
      </c>
      <c r="H85" s="26">
        <v>1547.25</v>
      </c>
      <c r="I85" s="55" t="e">
        <f t="shared" si="13"/>
        <v>#DIV/0!</v>
      </c>
      <c r="J85" s="26" t="e">
        <f t="shared" si="14"/>
        <v>#DIV/0!</v>
      </c>
    </row>
    <row r="86" spans="1:10" ht="26.45" customHeight="1">
      <c r="A86" s="494">
        <v>3299</v>
      </c>
      <c r="B86" s="495"/>
      <c r="C86" s="496"/>
      <c r="D86" s="27" t="s">
        <v>262</v>
      </c>
      <c r="E86" s="26"/>
      <c r="F86" s="29">
        <v>3201</v>
      </c>
      <c r="G86" s="26">
        <v>0</v>
      </c>
      <c r="H86" s="26"/>
      <c r="I86" s="55" t="e">
        <f t="shared" si="13"/>
        <v>#DIV/0!</v>
      </c>
      <c r="J86" s="26">
        <f t="shared" si="14"/>
        <v>0</v>
      </c>
    </row>
    <row r="87" spans="1:10" ht="26.45" customHeight="1">
      <c r="A87" s="488">
        <v>34</v>
      </c>
      <c r="B87" s="489"/>
      <c r="C87" s="490"/>
      <c r="D87" s="69" t="s">
        <v>99</v>
      </c>
      <c r="E87" s="70">
        <f>SUM(E88)</f>
        <v>588.32000000000005</v>
      </c>
      <c r="F87" s="70">
        <f>SUM(F88)</f>
        <v>0</v>
      </c>
      <c r="G87" s="70">
        <f>SUM(G88)</f>
        <v>0</v>
      </c>
      <c r="H87" s="70">
        <f>SUM(H88)</f>
        <v>0</v>
      </c>
      <c r="I87" s="70">
        <f t="shared" si="13"/>
        <v>0</v>
      </c>
      <c r="J87" s="70" t="e">
        <f t="shared" si="14"/>
        <v>#DIV/0!</v>
      </c>
    </row>
    <row r="88" spans="1:10" ht="26.45" customHeight="1">
      <c r="A88" s="416">
        <v>343</v>
      </c>
      <c r="B88" s="417"/>
      <c r="C88" s="418"/>
      <c r="D88" s="68" t="s">
        <v>100</v>
      </c>
      <c r="E88" s="26">
        <f>SUM(E89+E90)</f>
        <v>588.32000000000005</v>
      </c>
      <c r="F88" s="26">
        <f>SUM(F89+F90)</f>
        <v>0</v>
      </c>
      <c r="G88" s="29">
        <f>SUM(G89+G90)</f>
        <v>0</v>
      </c>
      <c r="H88" s="26">
        <f>SUM(H89+H90)</f>
        <v>0</v>
      </c>
      <c r="I88" s="55">
        <f t="shared" si="13"/>
        <v>0</v>
      </c>
      <c r="J88" s="55" t="e">
        <f t="shared" si="14"/>
        <v>#DIV/0!</v>
      </c>
    </row>
    <row r="89" spans="1:10" ht="26.45" customHeight="1">
      <c r="A89" s="494">
        <v>3431</v>
      </c>
      <c r="B89" s="495"/>
      <c r="C89" s="496"/>
      <c r="D89" s="27" t="s">
        <v>101</v>
      </c>
      <c r="E89" s="26">
        <v>400.11</v>
      </c>
      <c r="F89" s="26"/>
      <c r="G89" s="26">
        <v>0</v>
      </c>
      <c r="H89" s="71"/>
      <c r="I89" s="55">
        <f t="shared" ref="I89:I110" si="15">SUM(H89/E89*100)</f>
        <v>0</v>
      </c>
      <c r="J89" s="55" t="e">
        <f t="shared" si="14"/>
        <v>#DIV/0!</v>
      </c>
    </row>
    <row r="90" spans="1:10" ht="39" customHeight="1">
      <c r="A90" s="494">
        <v>3433</v>
      </c>
      <c r="B90" s="495"/>
      <c r="C90" s="496"/>
      <c r="D90" s="27" t="s">
        <v>103</v>
      </c>
      <c r="E90" s="26">
        <v>188.21</v>
      </c>
      <c r="F90" s="26">
        <v>0</v>
      </c>
      <c r="G90" s="26">
        <v>0</v>
      </c>
      <c r="H90" s="26"/>
      <c r="I90" s="55">
        <f t="shared" si="15"/>
        <v>0</v>
      </c>
      <c r="J90" s="55" t="e">
        <f t="shared" si="14"/>
        <v>#DIV/0!</v>
      </c>
    </row>
    <row r="91" spans="1:10" ht="25.5">
      <c r="A91" s="503">
        <v>4</v>
      </c>
      <c r="B91" s="504"/>
      <c r="C91" s="505"/>
      <c r="D91" s="75" t="s">
        <v>111</v>
      </c>
      <c r="E91" s="20">
        <f>SUM(E92)</f>
        <v>1989.52</v>
      </c>
      <c r="F91" s="20">
        <f>SUM(F92)</f>
        <v>0</v>
      </c>
      <c r="G91" s="20">
        <f>SUM(G92)</f>
        <v>0</v>
      </c>
      <c r="H91" s="20">
        <f>SUM(H92)</f>
        <v>539.98</v>
      </c>
      <c r="I91" s="20">
        <f t="shared" si="15"/>
        <v>27.141219992762071</v>
      </c>
      <c r="J91" s="20" t="e">
        <f t="shared" si="14"/>
        <v>#DIV/0!</v>
      </c>
    </row>
    <row r="92" spans="1:10" ht="25.5">
      <c r="A92" s="488">
        <v>42</v>
      </c>
      <c r="B92" s="489"/>
      <c r="C92" s="490"/>
      <c r="D92" s="76" t="s">
        <v>112</v>
      </c>
      <c r="E92" s="22">
        <f>SUM(E93+E95)</f>
        <v>1989.52</v>
      </c>
      <c r="F92" s="22">
        <f>SUM(F93+F95)</f>
        <v>0</v>
      </c>
      <c r="G92" s="22">
        <f>SUM(G93+G95)</f>
        <v>0</v>
      </c>
      <c r="H92" s="22">
        <f>SUM(H93+H95)</f>
        <v>539.98</v>
      </c>
      <c r="I92" s="22">
        <f t="shared" si="15"/>
        <v>27.141219992762071</v>
      </c>
      <c r="J92" s="22" t="e">
        <f t="shared" ref="J92:J111" si="16">SUM(H92/F92*100)</f>
        <v>#DIV/0!</v>
      </c>
    </row>
    <row r="93" spans="1:10">
      <c r="A93" s="38">
        <v>422</v>
      </c>
      <c r="B93" s="77"/>
      <c r="C93" s="78"/>
      <c r="D93" s="79" t="s">
        <v>203</v>
      </c>
      <c r="E93" s="24">
        <f>SUM(E94)</f>
        <v>0</v>
      </c>
      <c r="F93" s="24">
        <f>SUM(F94)</f>
        <v>0</v>
      </c>
      <c r="G93" s="24">
        <f>SUM(G94)</f>
        <v>0</v>
      </c>
      <c r="H93" s="24">
        <f>SUM(H94)</f>
        <v>0</v>
      </c>
      <c r="I93" s="55" t="e">
        <f t="shared" si="15"/>
        <v>#DIV/0!</v>
      </c>
      <c r="J93" s="55" t="e">
        <f t="shared" si="16"/>
        <v>#DIV/0!</v>
      </c>
    </row>
    <row r="94" spans="1:10">
      <c r="A94" s="39">
        <v>4221</v>
      </c>
      <c r="B94" s="80"/>
      <c r="C94" s="81"/>
      <c r="D94" s="82" t="s">
        <v>114</v>
      </c>
      <c r="E94" s="26">
        <v>0</v>
      </c>
      <c r="F94" s="26">
        <v>0</v>
      </c>
      <c r="G94" s="26">
        <v>0</v>
      </c>
      <c r="H94" s="29">
        <v>0</v>
      </c>
      <c r="I94" s="55" t="e">
        <f t="shared" si="15"/>
        <v>#DIV/0!</v>
      </c>
      <c r="J94" s="55" t="e">
        <f t="shared" si="16"/>
        <v>#DIV/0!</v>
      </c>
    </row>
    <row r="95" spans="1:10" ht="25.5">
      <c r="A95" s="38">
        <v>424</v>
      </c>
      <c r="B95" s="77"/>
      <c r="C95" s="78"/>
      <c r="D95" s="79" t="s">
        <v>120</v>
      </c>
      <c r="E95" s="24">
        <f>SUM(E96)</f>
        <v>1989.52</v>
      </c>
      <c r="F95" s="24">
        <f>SUM(F96)</f>
        <v>0</v>
      </c>
      <c r="G95" s="24">
        <f>SUM(G96)</f>
        <v>0</v>
      </c>
      <c r="H95" s="24">
        <f>SUM(H96)</f>
        <v>539.98</v>
      </c>
      <c r="I95" s="55">
        <f t="shared" si="15"/>
        <v>27.141219992762071</v>
      </c>
      <c r="J95" s="55" t="e">
        <f t="shared" si="16"/>
        <v>#DIV/0!</v>
      </c>
    </row>
    <row r="96" spans="1:10">
      <c r="A96" s="39">
        <v>4241</v>
      </c>
      <c r="B96" s="80"/>
      <c r="C96" s="81"/>
      <c r="D96" s="82" t="s">
        <v>121</v>
      </c>
      <c r="E96" s="26">
        <v>1989.52</v>
      </c>
      <c r="F96" s="26">
        <v>0</v>
      </c>
      <c r="G96" s="26">
        <v>0</v>
      </c>
      <c r="H96" s="26">
        <v>539.98</v>
      </c>
      <c r="I96" s="55">
        <f t="shared" si="15"/>
        <v>27.141219992762071</v>
      </c>
      <c r="J96" s="55" t="e">
        <f t="shared" si="16"/>
        <v>#DIV/0!</v>
      </c>
    </row>
    <row r="97" spans="1:10" ht="38.25">
      <c r="A97" s="509" t="s">
        <v>204</v>
      </c>
      <c r="B97" s="510"/>
      <c r="C97" s="511"/>
      <c r="D97" s="83" t="s">
        <v>205</v>
      </c>
      <c r="E97" s="84">
        <f t="shared" ref="E97:H100" si="17">SUM(E98)</f>
        <v>0</v>
      </c>
      <c r="F97" s="84">
        <f t="shared" si="17"/>
        <v>27745</v>
      </c>
      <c r="G97" s="84">
        <f t="shared" si="17"/>
        <v>0</v>
      </c>
      <c r="H97" s="84">
        <f t="shared" si="17"/>
        <v>27660</v>
      </c>
      <c r="I97" s="84" t="e">
        <f t="shared" si="15"/>
        <v>#DIV/0!</v>
      </c>
      <c r="J97" s="84">
        <f t="shared" si="16"/>
        <v>99.693638493422242</v>
      </c>
    </row>
    <row r="98" spans="1:10">
      <c r="A98" s="424" t="s">
        <v>180</v>
      </c>
      <c r="B98" s="424"/>
      <c r="C98" s="424"/>
      <c r="D98" s="17" t="s">
        <v>181</v>
      </c>
      <c r="E98" s="18">
        <f t="shared" si="17"/>
        <v>0</v>
      </c>
      <c r="F98" s="18">
        <f t="shared" si="17"/>
        <v>27745</v>
      </c>
      <c r="G98" s="18">
        <f t="shared" si="17"/>
        <v>0</v>
      </c>
      <c r="H98" s="18">
        <f t="shared" si="17"/>
        <v>27660</v>
      </c>
      <c r="I98" s="84" t="e">
        <f t="shared" si="15"/>
        <v>#DIV/0!</v>
      </c>
      <c r="J98" s="84">
        <f t="shared" si="16"/>
        <v>99.693638493422242</v>
      </c>
    </row>
    <row r="99" spans="1:10">
      <c r="A99" s="72">
        <v>3</v>
      </c>
      <c r="B99" s="73"/>
      <c r="C99" s="74"/>
      <c r="D99" s="74" t="s">
        <v>57</v>
      </c>
      <c r="E99" s="20">
        <f t="shared" si="17"/>
        <v>0</v>
      </c>
      <c r="F99" s="20">
        <f t="shared" si="17"/>
        <v>27745</v>
      </c>
      <c r="G99" s="20">
        <f t="shared" si="17"/>
        <v>0</v>
      </c>
      <c r="H99" s="20">
        <f t="shared" si="17"/>
        <v>27660</v>
      </c>
      <c r="I99" s="20" t="e">
        <f t="shared" si="15"/>
        <v>#DIV/0!</v>
      </c>
      <c r="J99" s="20">
        <f t="shared" si="16"/>
        <v>99.693638493422242</v>
      </c>
    </row>
    <row r="100" spans="1:10">
      <c r="A100" s="488">
        <v>32</v>
      </c>
      <c r="B100" s="489"/>
      <c r="C100" s="490"/>
      <c r="D100" s="37" t="s">
        <v>68</v>
      </c>
      <c r="E100" s="22">
        <f t="shared" si="17"/>
        <v>0</v>
      </c>
      <c r="F100" s="22">
        <f t="shared" si="17"/>
        <v>27745</v>
      </c>
      <c r="G100" s="22">
        <f t="shared" si="17"/>
        <v>0</v>
      </c>
      <c r="H100" s="22">
        <f t="shared" si="17"/>
        <v>27660</v>
      </c>
      <c r="I100" s="22" t="e">
        <f t="shared" si="15"/>
        <v>#DIV/0!</v>
      </c>
      <c r="J100" s="22">
        <f t="shared" si="16"/>
        <v>99.693638493422242</v>
      </c>
    </row>
    <row r="101" spans="1:10">
      <c r="A101" s="30">
        <v>323</v>
      </c>
      <c r="B101" s="31"/>
      <c r="C101" s="23"/>
      <c r="D101" s="23" t="s">
        <v>81</v>
      </c>
      <c r="E101" s="24">
        <f>SUM(E102:E102)</f>
        <v>0</v>
      </c>
      <c r="F101" s="24">
        <f>SUM(F102:F102)</f>
        <v>27745</v>
      </c>
      <c r="G101" s="24">
        <f>SUM(G102:G102)</f>
        <v>0</v>
      </c>
      <c r="H101" s="24">
        <f>SUM(H102:H102)</f>
        <v>27660</v>
      </c>
      <c r="I101" s="55" t="e">
        <f t="shared" si="15"/>
        <v>#DIV/0!</v>
      </c>
      <c r="J101" s="55">
        <f t="shared" si="16"/>
        <v>99.693638493422242</v>
      </c>
    </row>
    <row r="102" spans="1:10" ht="25.5">
      <c r="A102" s="40">
        <v>3232</v>
      </c>
      <c r="B102" s="41"/>
      <c r="C102" s="25"/>
      <c r="D102" s="25" t="s">
        <v>83</v>
      </c>
      <c r="E102" s="26"/>
      <c r="F102" s="26">
        <v>27745</v>
      </c>
      <c r="G102" s="26">
        <v>0</v>
      </c>
      <c r="H102" s="26">
        <v>27660</v>
      </c>
      <c r="I102" s="55" t="e">
        <f t="shared" si="15"/>
        <v>#DIV/0!</v>
      </c>
      <c r="J102" s="55">
        <f t="shared" si="16"/>
        <v>99.693638493422242</v>
      </c>
    </row>
    <row r="103" spans="1:10" ht="25.5">
      <c r="A103" s="509" t="s">
        <v>206</v>
      </c>
      <c r="B103" s="510"/>
      <c r="C103" s="511"/>
      <c r="D103" s="83" t="s">
        <v>207</v>
      </c>
      <c r="E103" s="84">
        <f t="shared" ref="E103:H105" si="18">SUM(E104)</f>
        <v>0</v>
      </c>
      <c r="F103" s="84">
        <f t="shared" si="18"/>
        <v>6220</v>
      </c>
      <c r="G103" s="84">
        <f t="shared" si="18"/>
        <v>0</v>
      </c>
      <c r="H103" s="84">
        <f t="shared" si="18"/>
        <v>6211.08</v>
      </c>
      <c r="I103" s="84" t="e">
        <f t="shared" si="15"/>
        <v>#DIV/0!</v>
      </c>
      <c r="J103" s="48">
        <f t="shared" si="16"/>
        <v>99.856591639871382</v>
      </c>
    </row>
    <row r="104" spans="1:10">
      <c r="A104" s="424" t="s">
        <v>180</v>
      </c>
      <c r="B104" s="424"/>
      <c r="C104" s="424"/>
      <c r="D104" s="17" t="s">
        <v>181</v>
      </c>
      <c r="E104" s="85">
        <f t="shared" si="18"/>
        <v>0</v>
      </c>
      <c r="F104" s="380">
        <f t="shared" si="18"/>
        <v>6220</v>
      </c>
      <c r="G104" s="85">
        <f t="shared" si="18"/>
        <v>0</v>
      </c>
      <c r="H104" s="85">
        <f t="shared" si="18"/>
        <v>6211.08</v>
      </c>
      <c r="I104" s="85" t="e">
        <f t="shared" si="15"/>
        <v>#DIV/0!</v>
      </c>
      <c r="J104" s="380">
        <f t="shared" si="16"/>
        <v>99.856591639871382</v>
      </c>
    </row>
    <row r="105" spans="1:10" ht="25.5">
      <c r="A105" s="503">
        <v>4</v>
      </c>
      <c r="B105" s="504"/>
      <c r="C105" s="505"/>
      <c r="D105" s="75" t="s">
        <v>111</v>
      </c>
      <c r="E105" s="20">
        <f t="shared" si="18"/>
        <v>0</v>
      </c>
      <c r="F105" s="20">
        <f t="shared" si="18"/>
        <v>6220</v>
      </c>
      <c r="G105" s="20">
        <f t="shared" si="18"/>
        <v>0</v>
      </c>
      <c r="H105" s="20">
        <f t="shared" si="18"/>
        <v>6211.08</v>
      </c>
      <c r="I105" s="20" t="e">
        <f t="shared" si="15"/>
        <v>#DIV/0!</v>
      </c>
      <c r="J105" s="20">
        <f t="shared" si="16"/>
        <v>99.856591639871382</v>
      </c>
    </row>
    <row r="106" spans="1:10" ht="25.5">
      <c r="A106" s="488">
        <v>45</v>
      </c>
      <c r="B106" s="489"/>
      <c r="C106" s="490"/>
      <c r="D106" s="76" t="s">
        <v>208</v>
      </c>
      <c r="E106" s="22">
        <f>SUM(E107+E109)</f>
        <v>0</v>
      </c>
      <c r="F106" s="22">
        <f t="shared" ref="F106:H106" si="19">SUM(F107+F109)</f>
        <v>6220</v>
      </c>
      <c r="G106" s="22">
        <f t="shared" si="19"/>
        <v>0</v>
      </c>
      <c r="H106" s="22">
        <f t="shared" si="19"/>
        <v>6211.08</v>
      </c>
      <c r="I106" s="22" t="e">
        <f t="shared" si="15"/>
        <v>#DIV/0!</v>
      </c>
      <c r="J106" s="22">
        <f t="shared" si="16"/>
        <v>99.856591639871382</v>
      </c>
    </row>
    <row r="107" spans="1:10" ht="25.5">
      <c r="A107" s="494">
        <v>451</v>
      </c>
      <c r="B107" s="495"/>
      <c r="C107" s="496"/>
      <c r="D107" s="374" t="s">
        <v>261</v>
      </c>
      <c r="E107" s="26">
        <f>SUM(E108)</f>
        <v>0</v>
      </c>
      <c r="F107" s="26">
        <f t="shared" ref="F107:H107" si="20">SUM(F108)</f>
        <v>6220</v>
      </c>
      <c r="G107" s="26">
        <f t="shared" si="20"/>
        <v>0</v>
      </c>
      <c r="H107" s="26">
        <f t="shared" si="20"/>
        <v>6211.08</v>
      </c>
      <c r="I107" s="55" t="e">
        <f t="shared" si="15"/>
        <v>#DIV/0!</v>
      </c>
      <c r="J107" s="26">
        <f t="shared" si="16"/>
        <v>99.856591639871382</v>
      </c>
    </row>
    <row r="108" spans="1:10" ht="25.5">
      <c r="A108" s="40">
        <v>4511</v>
      </c>
      <c r="B108" s="41"/>
      <c r="C108" s="25"/>
      <c r="D108" s="374" t="s">
        <v>261</v>
      </c>
      <c r="E108" s="26"/>
      <c r="F108" s="26">
        <v>6220</v>
      </c>
      <c r="G108" s="26"/>
      <c r="H108" s="26">
        <v>6211.08</v>
      </c>
      <c r="I108" s="55" t="e">
        <f t="shared" si="15"/>
        <v>#DIV/0!</v>
      </c>
      <c r="J108" s="26">
        <f t="shared" si="16"/>
        <v>99.856591639871382</v>
      </c>
    </row>
    <row r="109" spans="1:10" ht="25.5">
      <c r="A109" s="40">
        <v>452</v>
      </c>
      <c r="B109" s="41"/>
      <c r="C109" s="25"/>
      <c r="D109" s="374" t="s">
        <v>260</v>
      </c>
      <c r="E109" s="26">
        <f>SUM(E110)</f>
        <v>0</v>
      </c>
      <c r="F109" s="26">
        <f t="shared" ref="F109:H109" si="21">SUM(F110)</f>
        <v>0</v>
      </c>
      <c r="G109" s="26">
        <f t="shared" si="21"/>
        <v>0</v>
      </c>
      <c r="H109" s="26">
        <f t="shared" si="21"/>
        <v>0</v>
      </c>
      <c r="I109" s="55" t="e">
        <f t="shared" si="15"/>
        <v>#DIV/0!</v>
      </c>
      <c r="J109" s="26" t="e">
        <f t="shared" si="16"/>
        <v>#DIV/0!</v>
      </c>
    </row>
    <row r="110" spans="1:10" ht="25.5">
      <c r="A110" s="40">
        <v>4521</v>
      </c>
      <c r="B110" s="41"/>
      <c r="C110" s="25"/>
      <c r="D110" s="25" t="s">
        <v>209</v>
      </c>
      <c r="E110" s="26">
        <v>0</v>
      </c>
      <c r="F110" s="26"/>
      <c r="G110" s="26">
        <v>0</v>
      </c>
      <c r="H110" s="26"/>
      <c r="I110" s="55" t="e">
        <f t="shared" si="15"/>
        <v>#DIV/0!</v>
      </c>
      <c r="J110" s="26" t="e">
        <f t="shared" si="16"/>
        <v>#DIV/0!</v>
      </c>
    </row>
    <row r="111" spans="1:10" ht="26.1" customHeight="1">
      <c r="A111" s="497" t="s">
        <v>210</v>
      </c>
      <c r="B111" s="498"/>
      <c r="C111" s="499"/>
      <c r="D111" s="86" t="s">
        <v>211</v>
      </c>
      <c r="E111" s="16">
        <f>SUM(E112+E121+E185+E224+E265)</f>
        <v>124968.98000000001</v>
      </c>
      <c r="F111" s="16">
        <f>SUM(F112+F121+F185+F224+F265)</f>
        <v>275503.82</v>
      </c>
      <c r="G111" s="16">
        <f>SUM(G112+G121+G185+G224+G265)</f>
        <v>0</v>
      </c>
      <c r="H111" s="16">
        <f>SUM(H112+H121+H185+H224+H265)</f>
        <v>228804.28</v>
      </c>
      <c r="I111" s="16">
        <f t="shared" ref="I111:I128" si="22">SUM(H111/E111*100)</f>
        <v>183.08885933133166</v>
      </c>
      <c r="J111" s="16">
        <f t="shared" si="16"/>
        <v>83.049403815889008</v>
      </c>
    </row>
    <row r="112" spans="1:10">
      <c r="A112" s="500" t="s">
        <v>212</v>
      </c>
      <c r="B112" s="501"/>
      <c r="C112" s="502"/>
      <c r="D112" s="87" t="s">
        <v>213</v>
      </c>
      <c r="E112" s="16">
        <f>(E113)</f>
        <v>2874.3199999999997</v>
      </c>
      <c r="F112" s="16">
        <f>(F113)</f>
        <v>4815</v>
      </c>
      <c r="G112" s="16">
        <f>(G113)</f>
        <v>0</v>
      </c>
      <c r="H112" s="16">
        <f>(H113)</f>
        <v>4814.58</v>
      </c>
      <c r="I112" s="16">
        <f t="shared" si="22"/>
        <v>167.50327033872361</v>
      </c>
      <c r="J112" s="16">
        <f t="shared" ref="J112:J136" si="23">SUM(H112/F112*100)</f>
        <v>99.991277258566981</v>
      </c>
    </row>
    <row r="113" spans="1:10">
      <c r="A113" s="476" t="s">
        <v>214</v>
      </c>
      <c r="B113" s="477"/>
      <c r="C113" s="478"/>
      <c r="D113" s="88" t="s">
        <v>215</v>
      </c>
      <c r="E113" s="18">
        <f>SUM(E114)</f>
        <v>2874.3199999999997</v>
      </c>
      <c r="F113" s="18">
        <f>SUM(F114)</f>
        <v>4815</v>
      </c>
      <c r="G113" s="18">
        <f>SUM(G114)</f>
        <v>0</v>
      </c>
      <c r="H113" s="18">
        <f>SUM(H114)</f>
        <v>4814.58</v>
      </c>
      <c r="I113" s="16">
        <f t="shared" si="22"/>
        <v>167.50327033872361</v>
      </c>
      <c r="J113" s="16">
        <f t="shared" si="23"/>
        <v>99.991277258566981</v>
      </c>
    </row>
    <row r="114" spans="1:10">
      <c r="A114" s="503">
        <v>32</v>
      </c>
      <c r="B114" s="504"/>
      <c r="C114" s="505"/>
      <c r="D114" s="75" t="s">
        <v>57</v>
      </c>
      <c r="E114" s="20">
        <f>SUM(E115+E118)</f>
        <v>2874.3199999999997</v>
      </c>
      <c r="F114" s="20">
        <f>SUM(F115+F118)</f>
        <v>4815</v>
      </c>
      <c r="G114" s="20">
        <f>SUM(G115+G118)</f>
        <v>0</v>
      </c>
      <c r="H114" s="20">
        <f>SUM(H115+H118)</f>
        <v>4814.58</v>
      </c>
      <c r="I114" s="20">
        <f t="shared" si="22"/>
        <v>167.50327033872361</v>
      </c>
      <c r="J114" s="20">
        <f t="shared" si="23"/>
        <v>99.991277258566981</v>
      </c>
    </row>
    <row r="115" spans="1:10">
      <c r="A115" s="488">
        <v>323</v>
      </c>
      <c r="B115" s="489"/>
      <c r="C115" s="490"/>
      <c r="D115" s="23" t="s">
        <v>81</v>
      </c>
      <c r="E115" s="22">
        <f>SUM(E116)</f>
        <v>1805.74</v>
      </c>
      <c r="F115" s="22">
        <f>SUM(F116+F117)</f>
        <v>4815</v>
      </c>
      <c r="G115" s="22">
        <f t="shared" ref="G115:H115" si="24">SUM(G116+G117)</f>
        <v>0</v>
      </c>
      <c r="H115" s="22">
        <f t="shared" si="24"/>
        <v>4814.58</v>
      </c>
      <c r="I115" s="22">
        <f t="shared" si="22"/>
        <v>266.62642462369996</v>
      </c>
      <c r="J115" s="22">
        <f t="shared" si="23"/>
        <v>99.991277258566981</v>
      </c>
    </row>
    <row r="116" spans="1:10">
      <c r="A116" s="467">
        <v>3231</v>
      </c>
      <c r="B116" s="468"/>
      <c r="C116" s="469"/>
      <c r="D116" s="79" t="s">
        <v>188</v>
      </c>
      <c r="E116" s="24">
        <v>1805.74</v>
      </c>
      <c r="F116" s="24">
        <v>2398</v>
      </c>
      <c r="G116" s="26">
        <v>0</v>
      </c>
      <c r="H116" s="24">
        <v>2397.5</v>
      </c>
      <c r="I116" s="55">
        <f t="shared" si="22"/>
        <v>132.77105231096394</v>
      </c>
      <c r="J116" s="55">
        <f t="shared" si="23"/>
        <v>99.979149291075899</v>
      </c>
    </row>
    <row r="117" spans="1:10">
      <c r="A117" s="370">
        <v>3239</v>
      </c>
      <c r="B117" s="371"/>
      <c r="C117" s="372"/>
      <c r="D117" s="79" t="s">
        <v>90</v>
      </c>
      <c r="E117" s="24"/>
      <c r="F117" s="24">
        <v>2417</v>
      </c>
      <c r="G117" s="26"/>
      <c r="H117" s="24">
        <v>2417.08</v>
      </c>
      <c r="I117" s="55"/>
      <c r="J117" s="55"/>
    </row>
    <row r="118" spans="1:10">
      <c r="A118" s="506">
        <v>329</v>
      </c>
      <c r="B118" s="507"/>
      <c r="C118" s="508"/>
      <c r="D118" s="76" t="s">
        <v>202</v>
      </c>
      <c r="E118" s="22">
        <f>SUM(E119+E120)</f>
        <v>1068.58</v>
      </c>
      <c r="F118" s="22">
        <f>SUM(F119+F120)</f>
        <v>0</v>
      </c>
      <c r="G118" s="22">
        <f t="shared" ref="G118:H118" si="25">SUM(G119+G120)</f>
        <v>0</v>
      </c>
      <c r="H118" s="22">
        <f t="shared" si="25"/>
        <v>0</v>
      </c>
      <c r="I118" s="22">
        <f t="shared" si="22"/>
        <v>0</v>
      </c>
      <c r="J118" s="22" t="e">
        <f t="shared" si="23"/>
        <v>#DIV/0!</v>
      </c>
    </row>
    <row r="119" spans="1:10">
      <c r="A119" s="473">
        <v>3293</v>
      </c>
      <c r="B119" s="474"/>
      <c r="C119" s="475"/>
      <c r="D119" s="79" t="s">
        <v>95</v>
      </c>
      <c r="E119" s="26"/>
      <c r="F119" s="26">
        <v>0</v>
      </c>
      <c r="G119" s="26">
        <v>0</v>
      </c>
      <c r="H119" s="55">
        <v>0</v>
      </c>
      <c r="I119" s="55" t="e">
        <f t="shared" si="22"/>
        <v>#DIV/0!</v>
      </c>
      <c r="J119" s="55" t="e">
        <f t="shared" si="23"/>
        <v>#DIV/0!</v>
      </c>
    </row>
    <row r="120" spans="1:10" ht="14.45" customHeight="1">
      <c r="A120" s="419">
        <v>3299</v>
      </c>
      <c r="B120" s="420"/>
      <c r="C120" s="421"/>
      <c r="D120" s="63" t="s">
        <v>202</v>
      </c>
      <c r="E120" s="24">
        <v>1068.58</v>
      </c>
      <c r="F120" s="24"/>
      <c r="G120" s="26">
        <v>0</v>
      </c>
      <c r="H120" s="24"/>
      <c r="I120" s="55">
        <f t="shared" si="22"/>
        <v>0</v>
      </c>
      <c r="J120" s="55" t="e">
        <f t="shared" si="23"/>
        <v>#DIV/0!</v>
      </c>
    </row>
    <row r="121" spans="1:10" ht="14.45" customHeight="1">
      <c r="A121" s="479" t="s">
        <v>216</v>
      </c>
      <c r="B121" s="480"/>
      <c r="C121" s="481"/>
      <c r="D121" s="89" t="s">
        <v>217</v>
      </c>
      <c r="E121" s="90">
        <f>SUM(E122+E129)</f>
        <v>78843.649999999994</v>
      </c>
      <c r="F121" s="90">
        <f>SUM(F122+F129+F161)</f>
        <v>247667.82</v>
      </c>
      <c r="G121" s="90">
        <f t="shared" ref="E121:I123" si="26">SUM(G122)</f>
        <v>0</v>
      </c>
      <c r="H121" s="16">
        <f>SUM(H122+H129+H161)</f>
        <v>171868.77000000002</v>
      </c>
      <c r="I121" s="16">
        <f t="shared" si="22"/>
        <v>217.9868258255421</v>
      </c>
      <c r="J121" s="16">
        <f t="shared" si="23"/>
        <v>69.394873342850929</v>
      </c>
    </row>
    <row r="122" spans="1:10">
      <c r="A122" s="482" t="s">
        <v>214</v>
      </c>
      <c r="B122" s="483"/>
      <c r="C122" s="484"/>
      <c r="D122" s="91" t="s">
        <v>215</v>
      </c>
      <c r="E122" s="18">
        <f t="shared" si="26"/>
        <v>3930.56</v>
      </c>
      <c r="F122" s="18">
        <f t="shared" si="26"/>
        <v>0</v>
      </c>
      <c r="G122" s="18">
        <f t="shared" si="26"/>
        <v>0</v>
      </c>
      <c r="H122" s="18">
        <f t="shared" si="26"/>
        <v>0</v>
      </c>
      <c r="I122" s="16">
        <f t="shared" si="22"/>
        <v>0</v>
      </c>
      <c r="J122" s="16" t="e">
        <f t="shared" si="23"/>
        <v>#DIV/0!</v>
      </c>
    </row>
    <row r="123" spans="1:10">
      <c r="A123" s="485">
        <v>3</v>
      </c>
      <c r="B123" s="486"/>
      <c r="C123" s="487"/>
      <c r="D123" s="92" t="s">
        <v>57</v>
      </c>
      <c r="E123" s="20">
        <f t="shared" si="26"/>
        <v>3930.56</v>
      </c>
      <c r="F123" s="20">
        <f t="shared" si="26"/>
        <v>0</v>
      </c>
      <c r="G123" s="20">
        <f t="shared" si="26"/>
        <v>0</v>
      </c>
      <c r="H123" s="20">
        <f t="shared" si="26"/>
        <v>0</v>
      </c>
      <c r="I123" s="20">
        <f t="shared" si="26"/>
        <v>0</v>
      </c>
      <c r="J123" s="20" t="e">
        <f t="shared" si="23"/>
        <v>#DIV/0!</v>
      </c>
    </row>
    <row r="124" spans="1:10">
      <c r="A124" s="488">
        <v>32</v>
      </c>
      <c r="B124" s="489"/>
      <c r="C124" s="490"/>
      <c r="D124" s="93" t="s">
        <v>68</v>
      </c>
      <c r="E124" s="22">
        <f>SUM(E125+E127)</f>
        <v>3930.56</v>
      </c>
      <c r="F124" s="22">
        <f>SUM(F125+F127)</f>
        <v>0</v>
      </c>
      <c r="G124" s="22">
        <f>SUM(G125+G127)</f>
        <v>0</v>
      </c>
      <c r="H124" s="22">
        <f>SUM(H125+H127)</f>
        <v>0</v>
      </c>
      <c r="I124" s="22">
        <f t="shared" si="22"/>
        <v>0</v>
      </c>
      <c r="J124" s="22" t="e">
        <f t="shared" si="23"/>
        <v>#DIV/0!</v>
      </c>
    </row>
    <row r="125" spans="1:10">
      <c r="A125" s="491">
        <v>323</v>
      </c>
      <c r="B125" s="492"/>
      <c r="C125" s="493"/>
      <c r="D125" s="23" t="s">
        <v>81</v>
      </c>
      <c r="E125" s="24">
        <f>SUM(E126)</f>
        <v>0</v>
      </c>
      <c r="F125" s="24">
        <f>SUM(F126)</f>
        <v>0</v>
      </c>
      <c r="G125" s="24">
        <f t="shared" ref="G125:G127" si="27">SUM(G126)</f>
        <v>0</v>
      </c>
      <c r="H125" s="24">
        <f>SUM(H126)</f>
        <v>0</v>
      </c>
      <c r="I125" s="55" t="e">
        <f t="shared" si="22"/>
        <v>#DIV/0!</v>
      </c>
      <c r="J125" s="55" t="e">
        <f t="shared" si="23"/>
        <v>#DIV/0!</v>
      </c>
    </row>
    <row r="126" spans="1:10">
      <c r="A126" s="491">
        <v>3239</v>
      </c>
      <c r="B126" s="492"/>
      <c r="C126" s="493"/>
      <c r="D126" s="27" t="s">
        <v>90</v>
      </c>
      <c r="E126" s="24">
        <v>0</v>
      </c>
      <c r="F126" s="24"/>
      <c r="G126" s="24">
        <f t="shared" si="27"/>
        <v>0</v>
      </c>
      <c r="H126" s="24"/>
      <c r="I126" s="55" t="e">
        <f t="shared" si="22"/>
        <v>#DIV/0!</v>
      </c>
      <c r="J126" s="55" t="e">
        <f t="shared" si="23"/>
        <v>#DIV/0!</v>
      </c>
    </row>
    <row r="127" spans="1:10" ht="25.5">
      <c r="A127" s="491">
        <v>329</v>
      </c>
      <c r="B127" s="492"/>
      <c r="C127" s="493"/>
      <c r="D127" s="94" t="s">
        <v>92</v>
      </c>
      <c r="E127" s="24">
        <f>SUM(E128)</f>
        <v>3930.56</v>
      </c>
      <c r="F127" s="24">
        <f>SUM(F128)</f>
        <v>0</v>
      </c>
      <c r="G127" s="24">
        <f t="shared" si="27"/>
        <v>0</v>
      </c>
      <c r="H127" s="24">
        <f>(H128)</f>
        <v>0</v>
      </c>
      <c r="I127" s="55">
        <f t="shared" si="22"/>
        <v>0</v>
      </c>
      <c r="J127" s="55" t="e">
        <f t="shared" si="23"/>
        <v>#DIV/0!</v>
      </c>
    </row>
    <row r="128" spans="1:10" ht="25.5">
      <c r="A128" s="473">
        <v>3299</v>
      </c>
      <c r="B128" s="474"/>
      <c r="C128" s="475"/>
      <c r="D128" s="94" t="s">
        <v>92</v>
      </c>
      <c r="E128" s="26">
        <v>3930.56</v>
      </c>
      <c r="F128" s="26"/>
      <c r="G128" s="29"/>
      <c r="H128" s="26"/>
      <c r="I128" s="55">
        <f t="shared" si="22"/>
        <v>0</v>
      </c>
      <c r="J128" s="55" t="e">
        <f t="shared" si="23"/>
        <v>#DIV/0!</v>
      </c>
    </row>
    <row r="129" spans="1:10" ht="25.5">
      <c r="A129" s="476" t="s">
        <v>218</v>
      </c>
      <c r="B129" s="477"/>
      <c r="C129" s="478"/>
      <c r="D129" s="95" t="s">
        <v>195</v>
      </c>
      <c r="E129" s="84">
        <f>SUM(E130+E156)</f>
        <v>74913.09</v>
      </c>
      <c r="F129" s="84">
        <f>SUM(F130+F156)</f>
        <v>175460</v>
      </c>
      <c r="G129" s="24">
        <f>SUM(G130)</f>
        <v>0</v>
      </c>
      <c r="H129" s="84">
        <f>SUM(H130+H156)</f>
        <v>99660.950000000012</v>
      </c>
      <c r="I129" s="84">
        <f t="shared" ref="I129:I150" si="28">SUM(H129/E129*100)</f>
        <v>133.03542812077305</v>
      </c>
      <c r="J129" s="48">
        <f t="shared" si="23"/>
        <v>56.799811922945409</v>
      </c>
    </row>
    <row r="130" spans="1:10">
      <c r="A130" s="438">
        <v>3</v>
      </c>
      <c r="B130" s="439"/>
      <c r="C130" s="440"/>
      <c r="D130" s="97" t="s">
        <v>57</v>
      </c>
      <c r="E130" s="20">
        <f>SUM(E131+E151)</f>
        <v>74913.09</v>
      </c>
      <c r="F130" s="20">
        <f>SUM(F131)</f>
        <v>171460</v>
      </c>
      <c r="G130" s="20">
        <f>SUM(G131)</f>
        <v>0</v>
      </c>
      <c r="H130" s="20">
        <f>SUM(H131+H151+H153)</f>
        <v>96753.73000000001</v>
      </c>
      <c r="I130" s="20">
        <f t="shared" si="28"/>
        <v>129.15463772753202</v>
      </c>
      <c r="J130" s="20">
        <f t="shared" si="23"/>
        <v>56.429330456083058</v>
      </c>
    </row>
    <row r="131" spans="1:10">
      <c r="A131" s="428">
        <v>32</v>
      </c>
      <c r="B131" s="429"/>
      <c r="C131" s="430"/>
      <c r="D131" s="99" t="s">
        <v>68</v>
      </c>
      <c r="E131" s="22">
        <f>SUM(E132+E137+E140+E146+E148)</f>
        <v>74913.09</v>
      </c>
      <c r="F131" s="22">
        <f>SUM(F132+F137+F140+F147+F148)</f>
        <v>171460</v>
      </c>
      <c r="G131" s="22">
        <f t="shared" ref="G131:I131" si="29">SUM(G132+G137+G140+G147+G148)</f>
        <v>0</v>
      </c>
      <c r="H131" s="22">
        <f t="shared" si="29"/>
        <v>96256.420000000013</v>
      </c>
      <c r="I131" s="22" t="e">
        <f t="shared" si="29"/>
        <v>#DIV/0!</v>
      </c>
      <c r="J131" s="22">
        <f t="shared" si="23"/>
        <v>56.139286130876009</v>
      </c>
    </row>
    <row r="132" spans="1:10">
      <c r="A132" s="464">
        <v>321</v>
      </c>
      <c r="B132" s="465"/>
      <c r="C132" s="466"/>
      <c r="D132" s="23" t="s">
        <v>69</v>
      </c>
      <c r="E132" s="24">
        <f>SUM(E133+E134+E135+E136)</f>
        <v>51313.09</v>
      </c>
      <c r="F132" s="24">
        <f t="shared" ref="F132:H132" si="30">SUM(F133+F134+F135+F136)</f>
        <v>95500</v>
      </c>
      <c r="G132" s="24">
        <f t="shared" si="30"/>
        <v>0</v>
      </c>
      <c r="H132" s="24">
        <f t="shared" si="30"/>
        <v>32397.16</v>
      </c>
      <c r="I132" s="55">
        <f t="shared" si="28"/>
        <v>63.136248469932333</v>
      </c>
      <c r="J132" s="26">
        <f t="shared" si="23"/>
        <v>33.9237277486911</v>
      </c>
    </row>
    <row r="133" spans="1:10">
      <c r="A133" s="458">
        <v>3211</v>
      </c>
      <c r="B133" s="459"/>
      <c r="C133" s="460"/>
      <c r="D133" s="25" t="s">
        <v>219</v>
      </c>
      <c r="E133" s="26">
        <v>51313.09</v>
      </c>
      <c r="F133" s="24"/>
      <c r="G133" s="24">
        <f t="shared" ref="G133:G136" si="31">SUM(G134+G135+G136+G137)</f>
        <v>0</v>
      </c>
      <c r="H133" s="26"/>
      <c r="I133" s="55">
        <f t="shared" si="28"/>
        <v>0</v>
      </c>
      <c r="J133" s="26" t="e">
        <f t="shared" si="23"/>
        <v>#DIV/0!</v>
      </c>
    </row>
    <row r="134" spans="1:10" ht="25.5">
      <c r="A134" s="458">
        <v>3212</v>
      </c>
      <c r="B134" s="459"/>
      <c r="C134" s="460"/>
      <c r="D134" s="25" t="s">
        <v>182</v>
      </c>
      <c r="E134" s="26"/>
      <c r="F134" s="24"/>
      <c r="G134" s="24">
        <f t="shared" si="31"/>
        <v>0</v>
      </c>
      <c r="H134" s="54">
        <v>0</v>
      </c>
      <c r="I134" s="55" t="e">
        <f t="shared" si="28"/>
        <v>#DIV/0!</v>
      </c>
      <c r="J134" s="26" t="e">
        <f t="shared" si="23"/>
        <v>#DIV/0!</v>
      </c>
    </row>
    <row r="135" spans="1:10" ht="24" customHeight="1">
      <c r="A135" s="458">
        <v>3213</v>
      </c>
      <c r="B135" s="459"/>
      <c r="C135" s="460"/>
      <c r="D135" s="25" t="s">
        <v>183</v>
      </c>
      <c r="E135" s="26"/>
      <c r="F135" s="26">
        <v>95500</v>
      </c>
      <c r="G135" s="24">
        <f t="shared" si="31"/>
        <v>0</v>
      </c>
      <c r="H135" s="390">
        <v>32397.16</v>
      </c>
      <c r="I135" s="55" t="e">
        <f t="shared" si="28"/>
        <v>#DIV/0!</v>
      </c>
      <c r="J135" s="26">
        <f t="shared" si="23"/>
        <v>33.9237277486911</v>
      </c>
    </row>
    <row r="136" spans="1:10" ht="25.5">
      <c r="A136" s="458">
        <v>3214</v>
      </c>
      <c r="B136" s="459"/>
      <c r="C136" s="460"/>
      <c r="D136" s="25" t="s">
        <v>184</v>
      </c>
      <c r="E136" s="26"/>
      <c r="F136" s="26"/>
      <c r="G136" s="24">
        <f t="shared" si="31"/>
        <v>0</v>
      </c>
      <c r="H136" s="54">
        <v>0</v>
      </c>
      <c r="I136" s="55" t="e">
        <f t="shared" si="28"/>
        <v>#DIV/0!</v>
      </c>
      <c r="J136" s="26" t="e">
        <f t="shared" si="23"/>
        <v>#DIV/0!</v>
      </c>
    </row>
    <row r="137" spans="1:10">
      <c r="A137" s="100">
        <v>322</v>
      </c>
      <c r="B137" s="104"/>
      <c r="C137" s="105"/>
      <c r="D137" s="23" t="s">
        <v>74</v>
      </c>
      <c r="E137" s="24">
        <f>SUM(E138+E139)</f>
        <v>0</v>
      </c>
      <c r="F137" s="24">
        <f>SUM(F138+F139)</f>
        <v>4500</v>
      </c>
      <c r="G137" s="24">
        <f>SUM(G138+G139)</f>
        <v>0</v>
      </c>
      <c r="H137" s="24">
        <f>SUM(H138+H139)</f>
        <v>192.81</v>
      </c>
      <c r="I137" s="55" t="e">
        <f t="shared" si="28"/>
        <v>#DIV/0!</v>
      </c>
      <c r="J137" s="26">
        <f t="shared" ref="J137:J160" si="32">SUM(H137/F137*100)</f>
        <v>4.2846666666666664</v>
      </c>
    </row>
    <row r="138" spans="1:10" ht="25.5">
      <c r="A138" s="103">
        <v>3221</v>
      </c>
      <c r="B138" s="106"/>
      <c r="C138" s="107"/>
      <c r="D138" s="25" t="s">
        <v>186</v>
      </c>
      <c r="E138" s="26"/>
      <c r="F138" s="26">
        <v>4500</v>
      </c>
      <c r="G138" s="24">
        <f>SUM(G139+G140+G141+G142)</f>
        <v>0</v>
      </c>
      <c r="H138" s="54">
        <v>192.81</v>
      </c>
      <c r="I138" s="55" t="e">
        <f t="shared" si="28"/>
        <v>#DIV/0!</v>
      </c>
      <c r="J138" s="26">
        <f t="shared" si="32"/>
        <v>4.2846666666666664</v>
      </c>
    </row>
    <row r="139" spans="1:10">
      <c r="A139" s="103">
        <v>3222</v>
      </c>
      <c r="B139" s="106"/>
      <c r="C139" s="107"/>
      <c r="D139" s="25" t="s">
        <v>76</v>
      </c>
      <c r="E139" s="26"/>
      <c r="F139" s="108"/>
      <c r="G139" s="24">
        <f>SUM(G140+G141+G142+G144)</f>
        <v>0</v>
      </c>
      <c r="H139" s="54">
        <v>0</v>
      </c>
      <c r="I139" s="55" t="e">
        <f t="shared" si="28"/>
        <v>#DIV/0!</v>
      </c>
      <c r="J139" s="26" t="e">
        <f t="shared" si="32"/>
        <v>#DIV/0!</v>
      </c>
    </row>
    <row r="140" spans="1:10">
      <c r="A140" s="100">
        <v>323</v>
      </c>
      <c r="B140" s="104"/>
      <c r="C140" s="105"/>
      <c r="D140" s="23" t="s">
        <v>81</v>
      </c>
      <c r="E140" s="24">
        <f>SUM(E141+E142+E144+E145)</f>
        <v>0</v>
      </c>
      <c r="F140" s="24">
        <f>SUM(F141+F142+F144+F145)</f>
        <v>15936</v>
      </c>
      <c r="G140" s="24">
        <f>SUM(G141+G142+G144+G145)</f>
        <v>0</v>
      </c>
      <c r="H140" s="24">
        <f>SUM(H141+H142+H143+H144+H145)</f>
        <v>27071.919999999998</v>
      </c>
      <c r="I140" s="55" t="e">
        <f t="shared" si="28"/>
        <v>#DIV/0!</v>
      </c>
      <c r="J140" s="26">
        <f t="shared" si="32"/>
        <v>169.87901606425703</v>
      </c>
    </row>
    <row r="141" spans="1:10">
      <c r="A141" s="103">
        <v>3231</v>
      </c>
      <c r="B141" s="106"/>
      <c r="C141" s="107"/>
      <c r="D141" s="25" t="s">
        <v>188</v>
      </c>
      <c r="E141" s="26"/>
      <c r="F141" s="26">
        <v>15936</v>
      </c>
      <c r="G141" s="26">
        <v>0</v>
      </c>
      <c r="H141" s="390">
        <v>5884</v>
      </c>
      <c r="I141" s="55" t="e">
        <f t="shared" si="28"/>
        <v>#DIV/0!</v>
      </c>
      <c r="J141" s="26">
        <f t="shared" si="32"/>
        <v>36.922690763052209</v>
      </c>
    </row>
    <row r="142" spans="1:10">
      <c r="A142" s="458">
        <v>3233</v>
      </c>
      <c r="B142" s="459"/>
      <c r="C142" s="460"/>
      <c r="D142" s="109" t="s">
        <v>81</v>
      </c>
      <c r="E142" s="26"/>
      <c r="F142" s="26"/>
      <c r="G142" s="26">
        <v>0</v>
      </c>
      <c r="H142" s="54">
        <v>847.76</v>
      </c>
      <c r="I142" s="55" t="e">
        <f t="shared" si="28"/>
        <v>#DIV/0!</v>
      </c>
      <c r="J142" s="26" t="e">
        <f t="shared" si="32"/>
        <v>#DIV/0!</v>
      </c>
    </row>
    <row r="143" spans="1:10">
      <c r="A143" s="458">
        <v>3237</v>
      </c>
      <c r="B143" s="459"/>
      <c r="C143" s="460"/>
      <c r="D143" s="109" t="s">
        <v>88</v>
      </c>
      <c r="E143" s="26"/>
      <c r="F143" s="26"/>
      <c r="G143" s="26"/>
      <c r="H143" s="390">
        <v>7129.92</v>
      </c>
      <c r="I143" s="55" t="e">
        <f t="shared" si="28"/>
        <v>#DIV/0!</v>
      </c>
      <c r="J143" s="26" t="e">
        <f t="shared" si="32"/>
        <v>#DIV/0!</v>
      </c>
    </row>
    <row r="144" spans="1:10">
      <c r="A144" s="458">
        <v>3238</v>
      </c>
      <c r="B144" s="459"/>
      <c r="C144" s="460"/>
      <c r="D144" s="109" t="s">
        <v>89</v>
      </c>
      <c r="E144" s="26"/>
      <c r="F144" s="26">
        <v>0</v>
      </c>
      <c r="G144" s="26">
        <v>0</v>
      </c>
      <c r="H144" s="54">
        <v>0</v>
      </c>
      <c r="I144" s="55" t="e">
        <f t="shared" si="28"/>
        <v>#DIV/0!</v>
      </c>
      <c r="J144" s="26" t="e">
        <f t="shared" si="32"/>
        <v>#DIV/0!</v>
      </c>
    </row>
    <row r="145" spans="1:10">
      <c r="A145" s="458">
        <v>3239</v>
      </c>
      <c r="B145" s="459"/>
      <c r="C145" s="460"/>
      <c r="D145" s="23" t="s">
        <v>220</v>
      </c>
      <c r="E145" s="26"/>
      <c r="F145" s="26">
        <v>0</v>
      </c>
      <c r="G145" s="26">
        <v>0</v>
      </c>
      <c r="H145" s="390">
        <v>13210.24</v>
      </c>
      <c r="I145" s="55" t="e">
        <f t="shared" si="28"/>
        <v>#DIV/0!</v>
      </c>
      <c r="J145" s="26" t="e">
        <f t="shared" si="32"/>
        <v>#DIV/0!</v>
      </c>
    </row>
    <row r="146" spans="1:10" ht="25.5">
      <c r="A146" s="464">
        <v>324</v>
      </c>
      <c r="B146" s="465"/>
      <c r="C146" s="466"/>
      <c r="D146" s="23" t="s">
        <v>91</v>
      </c>
      <c r="E146" s="24">
        <f>SUM(E147)</f>
        <v>23600</v>
      </c>
      <c r="F146" s="24">
        <f t="shared" ref="F146:G146" si="33">SUM(F147)</f>
        <v>48524</v>
      </c>
      <c r="G146" s="24">
        <f t="shared" si="33"/>
        <v>0</v>
      </c>
      <c r="H146" s="24">
        <f>SUM(H147)</f>
        <v>35132.9</v>
      </c>
      <c r="I146" s="55">
        <f t="shared" si="28"/>
        <v>148.86822033898306</v>
      </c>
      <c r="J146" s="26">
        <f t="shared" si="32"/>
        <v>72.403140713873555</v>
      </c>
    </row>
    <row r="147" spans="1:10" ht="25.5">
      <c r="A147" s="464">
        <v>3241</v>
      </c>
      <c r="B147" s="465"/>
      <c r="C147" s="466"/>
      <c r="D147" s="23" t="s">
        <v>221</v>
      </c>
      <c r="E147" s="26">
        <v>23600</v>
      </c>
      <c r="F147" s="26">
        <v>48524</v>
      </c>
      <c r="G147" s="26">
        <v>0</v>
      </c>
      <c r="H147" s="26">
        <v>35132.9</v>
      </c>
      <c r="I147" s="55">
        <f t="shared" si="28"/>
        <v>148.86822033898306</v>
      </c>
      <c r="J147" s="26">
        <f t="shared" si="32"/>
        <v>72.403140713873555</v>
      </c>
    </row>
    <row r="148" spans="1:10" ht="25.5">
      <c r="A148" s="100">
        <v>329</v>
      </c>
      <c r="B148" s="101"/>
      <c r="C148" s="102"/>
      <c r="D148" s="23" t="s">
        <v>92</v>
      </c>
      <c r="E148" s="24">
        <f>SUM(E149)</f>
        <v>0</v>
      </c>
      <c r="F148" s="24">
        <f>SUM(F149+F150)</f>
        <v>7000</v>
      </c>
      <c r="G148" s="24">
        <f>SUM(G149)</f>
        <v>0</v>
      </c>
      <c r="H148" s="390">
        <f>SUM(H149+H150)</f>
        <v>1461.63</v>
      </c>
      <c r="I148" s="55" t="e">
        <f t="shared" si="28"/>
        <v>#DIV/0!</v>
      </c>
      <c r="J148" s="26">
        <f t="shared" si="32"/>
        <v>20.88042857142857</v>
      </c>
    </row>
    <row r="149" spans="1:10">
      <c r="A149" s="467">
        <v>3292</v>
      </c>
      <c r="B149" s="468"/>
      <c r="C149" s="469"/>
      <c r="D149" s="23" t="s">
        <v>94</v>
      </c>
      <c r="E149" s="24"/>
      <c r="F149" s="24"/>
      <c r="G149" s="24">
        <f>SUM(G151)</f>
        <v>0</v>
      </c>
      <c r="H149" s="54"/>
      <c r="I149" s="55" t="e">
        <f t="shared" si="28"/>
        <v>#DIV/0!</v>
      </c>
      <c r="J149" s="26" t="e">
        <f t="shared" si="32"/>
        <v>#DIV/0!</v>
      </c>
    </row>
    <row r="150" spans="1:10">
      <c r="A150" s="470">
        <v>3299</v>
      </c>
      <c r="B150" s="471"/>
      <c r="C150" s="472"/>
      <c r="D150" s="367" t="s">
        <v>249</v>
      </c>
      <c r="E150" s="24"/>
      <c r="F150" s="24">
        <v>7000</v>
      </c>
      <c r="G150" s="24"/>
      <c r="H150" s="390">
        <v>1461.63</v>
      </c>
      <c r="I150" s="55" t="e">
        <f t="shared" si="28"/>
        <v>#DIV/0!</v>
      </c>
      <c r="J150" s="26"/>
    </row>
    <row r="151" spans="1:10">
      <c r="A151" s="30">
        <v>34</v>
      </c>
      <c r="B151" s="31"/>
      <c r="C151" s="23"/>
      <c r="D151" s="23" t="s">
        <v>99</v>
      </c>
      <c r="E151" s="24">
        <f>SUM(E152)</f>
        <v>0</v>
      </c>
      <c r="F151" s="24">
        <f>SUM(F152)</f>
        <v>0</v>
      </c>
      <c r="G151" s="24">
        <f>SUM(G152)</f>
        <v>0</v>
      </c>
      <c r="H151" s="54">
        <v>0</v>
      </c>
      <c r="I151" s="55" t="e">
        <f t="shared" ref="I151:I195" si="34">SUM(H151/E151*100)</f>
        <v>#DIV/0!</v>
      </c>
      <c r="J151" s="26" t="e">
        <f t="shared" si="32"/>
        <v>#DIV/0!</v>
      </c>
    </row>
    <row r="152" spans="1:10">
      <c r="A152" s="30">
        <v>3431</v>
      </c>
      <c r="B152" s="31"/>
      <c r="C152" s="23"/>
      <c r="D152" s="23" t="s">
        <v>222</v>
      </c>
      <c r="E152" s="24"/>
      <c r="F152" s="24"/>
      <c r="G152" s="24">
        <f>SUM(G156)</f>
        <v>0</v>
      </c>
      <c r="H152" s="54">
        <v>0</v>
      </c>
      <c r="I152" s="55" t="e">
        <f t="shared" si="34"/>
        <v>#DIV/0!</v>
      </c>
      <c r="J152" s="26" t="e">
        <f t="shared" si="32"/>
        <v>#DIV/0!</v>
      </c>
    </row>
    <row r="153" spans="1:10" ht="25.5">
      <c r="A153" s="30">
        <v>36</v>
      </c>
      <c r="B153" s="31"/>
      <c r="C153" s="23"/>
      <c r="D153" s="23" t="s">
        <v>266</v>
      </c>
      <c r="E153" s="24">
        <f>SUM(E154)</f>
        <v>0</v>
      </c>
      <c r="F153" s="24">
        <f t="shared" ref="F153:H154" si="35">SUM(F154)</f>
        <v>0</v>
      </c>
      <c r="G153" s="24">
        <f t="shared" si="35"/>
        <v>0</v>
      </c>
      <c r="H153" s="24">
        <f t="shared" si="35"/>
        <v>497.31</v>
      </c>
      <c r="I153" s="55"/>
      <c r="J153" s="26"/>
    </row>
    <row r="154" spans="1:10" ht="25.5">
      <c r="A154" s="30">
        <v>369</v>
      </c>
      <c r="B154" s="31"/>
      <c r="C154" s="23"/>
      <c r="D154" s="23" t="s">
        <v>265</v>
      </c>
      <c r="E154" s="24">
        <f>SUM(E155)</f>
        <v>0</v>
      </c>
      <c r="F154" s="24">
        <f t="shared" si="35"/>
        <v>0</v>
      </c>
      <c r="G154" s="24">
        <f t="shared" si="35"/>
        <v>0</v>
      </c>
      <c r="H154" s="24">
        <f t="shared" si="35"/>
        <v>497.31</v>
      </c>
      <c r="I154" s="55"/>
      <c r="J154" s="26"/>
    </row>
    <row r="155" spans="1:10" ht="25.5">
      <c r="A155" s="30">
        <v>3693</v>
      </c>
      <c r="B155" s="31"/>
      <c r="C155" s="23"/>
      <c r="D155" s="23" t="s">
        <v>264</v>
      </c>
      <c r="E155" s="24"/>
      <c r="F155" s="24"/>
      <c r="G155" s="24"/>
      <c r="H155" s="54">
        <v>497.31</v>
      </c>
      <c r="I155" s="55"/>
      <c r="J155" s="26"/>
    </row>
    <row r="156" spans="1:10">
      <c r="A156" s="438">
        <v>4</v>
      </c>
      <c r="B156" s="439"/>
      <c r="C156" s="440"/>
      <c r="D156" s="110" t="s">
        <v>111</v>
      </c>
      <c r="E156" s="20">
        <f>SUM(E157)</f>
        <v>0</v>
      </c>
      <c r="F156" s="20">
        <f>SUM(F157)</f>
        <v>4000</v>
      </c>
      <c r="G156" s="20">
        <f>SUM(G157:G160)</f>
        <v>0</v>
      </c>
      <c r="H156" s="20">
        <f>SUM(H157)</f>
        <v>2907.2200000000003</v>
      </c>
      <c r="I156" s="110" t="e">
        <f t="shared" si="34"/>
        <v>#DIV/0!</v>
      </c>
      <c r="J156" s="20">
        <f t="shared" si="32"/>
        <v>72.680500000000009</v>
      </c>
    </row>
    <row r="157" spans="1:10" ht="25.5">
      <c r="A157" s="438">
        <v>42</v>
      </c>
      <c r="B157" s="439"/>
      <c r="C157" s="440"/>
      <c r="D157" s="76" t="s">
        <v>112</v>
      </c>
      <c r="E157" s="22">
        <f>SUM(E158)</f>
        <v>0</v>
      </c>
      <c r="F157" s="22">
        <f>SUM(F158+F159)</f>
        <v>4000</v>
      </c>
      <c r="G157" s="22">
        <f t="shared" ref="G157" si="36">SUM(G158)</f>
        <v>0</v>
      </c>
      <c r="H157" s="22">
        <f>SUM(H158)</f>
        <v>2907.2200000000003</v>
      </c>
      <c r="I157" s="22" t="e">
        <f t="shared" si="34"/>
        <v>#DIV/0!</v>
      </c>
      <c r="J157" s="22">
        <f t="shared" si="32"/>
        <v>72.680500000000009</v>
      </c>
    </row>
    <row r="158" spans="1:10">
      <c r="A158" s="100">
        <v>422</v>
      </c>
      <c r="B158" s="104"/>
      <c r="C158" s="105"/>
      <c r="D158" s="79" t="s">
        <v>203</v>
      </c>
      <c r="E158" s="24">
        <f>SUM(E159+E160)</f>
        <v>0</v>
      </c>
      <c r="F158" s="24">
        <f>SUM(F159+F160)</f>
        <v>2000</v>
      </c>
      <c r="G158" s="24">
        <v>0</v>
      </c>
      <c r="H158" s="24">
        <f>SUM(H159+H160)</f>
        <v>2907.2200000000003</v>
      </c>
      <c r="I158" s="55" t="e">
        <f t="shared" si="34"/>
        <v>#DIV/0!</v>
      </c>
      <c r="J158" s="55">
        <f t="shared" si="32"/>
        <v>145.36100000000002</v>
      </c>
    </row>
    <row r="159" spans="1:10">
      <c r="A159" s="103">
        <v>4221</v>
      </c>
      <c r="B159" s="106"/>
      <c r="C159" s="107"/>
      <c r="D159" s="82" t="s">
        <v>114</v>
      </c>
      <c r="E159" s="26"/>
      <c r="F159" s="24">
        <v>2000</v>
      </c>
      <c r="G159" s="24">
        <v>0</v>
      </c>
      <c r="H159" s="390">
        <v>1474.44</v>
      </c>
      <c r="I159" s="55"/>
      <c r="J159" s="55">
        <f t="shared" si="32"/>
        <v>73.721999999999994</v>
      </c>
    </row>
    <row r="160" spans="1:10" ht="25.5">
      <c r="A160" s="458">
        <v>4227</v>
      </c>
      <c r="B160" s="459"/>
      <c r="C160" s="460"/>
      <c r="D160" s="82" t="s">
        <v>119</v>
      </c>
      <c r="E160" s="26"/>
      <c r="F160" s="24"/>
      <c r="G160" s="24">
        <v>0</v>
      </c>
      <c r="H160" s="390">
        <v>1432.78</v>
      </c>
      <c r="I160" s="55" t="e">
        <f t="shared" si="34"/>
        <v>#DIV/0!</v>
      </c>
      <c r="J160" s="55" t="e">
        <f t="shared" si="32"/>
        <v>#DIV/0!</v>
      </c>
    </row>
    <row r="161" spans="1:10" ht="25.5">
      <c r="A161" s="476" t="s">
        <v>250</v>
      </c>
      <c r="B161" s="477"/>
      <c r="C161" s="478"/>
      <c r="D161" s="95" t="s">
        <v>251</v>
      </c>
      <c r="E161" s="84">
        <f>SUM(E162+E184)</f>
        <v>28309.62</v>
      </c>
      <c r="F161" s="84">
        <f t="shared" ref="F161:G161" si="37">SUM(F162+F184)</f>
        <v>72207.820000000007</v>
      </c>
      <c r="G161" s="84">
        <f t="shared" si="37"/>
        <v>0</v>
      </c>
      <c r="H161" s="84">
        <f>SUM(H162)</f>
        <v>72207.819999999992</v>
      </c>
      <c r="I161" s="84">
        <f t="shared" ref="I161:I162" si="38">SUM(H161/E161*100)</f>
        <v>255.06460348107814</v>
      </c>
      <c r="J161" s="48">
        <f t="shared" ref="J161:J168" si="39">SUM(H161/F161*100)</f>
        <v>99.999999999999972</v>
      </c>
    </row>
    <row r="162" spans="1:10">
      <c r="A162" s="438">
        <v>3</v>
      </c>
      <c r="B162" s="439"/>
      <c r="C162" s="440"/>
      <c r="D162" s="97" t="s">
        <v>57</v>
      </c>
      <c r="E162" s="20">
        <f>SUM(E163+E183)</f>
        <v>28309.62</v>
      </c>
      <c r="F162" s="20">
        <f>SUM(F163)</f>
        <v>72207.820000000007</v>
      </c>
      <c r="G162" s="20">
        <f>SUM(G163)</f>
        <v>0</v>
      </c>
      <c r="H162" s="20">
        <f>SUM(H163+H183)</f>
        <v>72207.819999999992</v>
      </c>
      <c r="I162" s="20">
        <f t="shared" si="38"/>
        <v>255.06460348107814</v>
      </c>
      <c r="J162" s="20">
        <f t="shared" si="39"/>
        <v>99.999999999999972</v>
      </c>
    </row>
    <row r="163" spans="1:10">
      <c r="A163" s="428">
        <v>32</v>
      </c>
      <c r="B163" s="429"/>
      <c r="C163" s="430"/>
      <c r="D163" s="99" t="s">
        <v>68</v>
      </c>
      <c r="E163" s="22">
        <f>SUM(E164+E169+H172+E178+E180)</f>
        <v>28309.62</v>
      </c>
      <c r="F163" s="22">
        <f>SUM(F164+F169+F172+F179+F180)</f>
        <v>72207.820000000007</v>
      </c>
      <c r="G163" s="22">
        <f t="shared" ref="G163:I163" si="40">SUM(G164+G169+G172+G179+G180)</f>
        <v>0</v>
      </c>
      <c r="H163" s="22">
        <f>SUM(H164+H169+H172+H178+H180)</f>
        <v>72207.819999999992</v>
      </c>
      <c r="I163" s="22" t="e">
        <f t="shared" si="40"/>
        <v>#DIV/0!</v>
      </c>
      <c r="J163" s="22">
        <f t="shared" si="39"/>
        <v>99.999999999999972</v>
      </c>
    </row>
    <row r="164" spans="1:10">
      <c r="A164" s="464">
        <v>321</v>
      </c>
      <c r="B164" s="465"/>
      <c r="C164" s="466"/>
      <c r="D164" s="23" t="s">
        <v>69</v>
      </c>
      <c r="E164" s="24">
        <f>SUM(E165+E166+E167+E168)</f>
        <v>0</v>
      </c>
      <c r="F164" s="24">
        <f t="shared" ref="F164:H164" si="41">SUM(F165+F166+F167+F168)</f>
        <v>62000</v>
      </c>
      <c r="G164" s="24">
        <f t="shared" si="41"/>
        <v>0</v>
      </c>
      <c r="H164" s="24">
        <f t="shared" si="41"/>
        <v>16564</v>
      </c>
      <c r="I164" s="55" t="e">
        <f t="shared" ref="I164:I182" si="42">SUM(H164/E164*100)</f>
        <v>#DIV/0!</v>
      </c>
      <c r="J164" s="26">
        <f t="shared" si="39"/>
        <v>26.716129032258063</v>
      </c>
    </row>
    <row r="165" spans="1:10">
      <c r="A165" s="458">
        <v>3211</v>
      </c>
      <c r="B165" s="459"/>
      <c r="C165" s="460"/>
      <c r="D165" s="25" t="s">
        <v>219</v>
      </c>
      <c r="E165" s="26"/>
      <c r="F165" s="24"/>
      <c r="G165" s="24">
        <f t="shared" ref="G165:G168" si="43">SUM(G166+G167+G168+G169)</f>
        <v>0</v>
      </c>
      <c r="H165" s="26"/>
      <c r="I165" s="55" t="e">
        <f t="shared" si="42"/>
        <v>#DIV/0!</v>
      </c>
      <c r="J165" s="26" t="e">
        <f t="shared" si="39"/>
        <v>#DIV/0!</v>
      </c>
    </row>
    <row r="166" spans="1:10" ht="25.5">
      <c r="A166" s="458">
        <v>3212</v>
      </c>
      <c r="B166" s="459"/>
      <c r="C166" s="460"/>
      <c r="D166" s="25" t="s">
        <v>182</v>
      </c>
      <c r="E166" s="26"/>
      <c r="F166" s="24"/>
      <c r="G166" s="24">
        <f t="shared" si="43"/>
        <v>0</v>
      </c>
      <c r="H166" s="54">
        <v>0</v>
      </c>
      <c r="I166" s="55" t="e">
        <f t="shared" si="42"/>
        <v>#DIV/0!</v>
      </c>
      <c r="J166" s="26" t="e">
        <f t="shared" si="39"/>
        <v>#DIV/0!</v>
      </c>
    </row>
    <row r="167" spans="1:10" ht="24" customHeight="1">
      <c r="A167" s="458">
        <v>3213</v>
      </c>
      <c r="B167" s="459"/>
      <c r="C167" s="460"/>
      <c r="D167" s="25" t="s">
        <v>183</v>
      </c>
      <c r="E167" s="26"/>
      <c r="F167" s="26">
        <v>62000</v>
      </c>
      <c r="G167" s="24">
        <f t="shared" si="43"/>
        <v>0</v>
      </c>
      <c r="H167" s="390">
        <v>16564</v>
      </c>
      <c r="I167" s="55" t="e">
        <f t="shared" si="42"/>
        <v>#DIV/0!</v>
      </c>
      <c r="J167" s="26">
        <f t="shared" si="39"/>
        <v>26.716129032258063</v>
      </c>
    </row>
    <row r="168" spans="1:10" ht="25.5">
      <c r="A168" s="458">
        <v>3214</v>
      </c>
      <c r="B168" s="459"/>
      <c r="C168" s="460"/>
      <c r="D168" s="25" t="s">
        <v>184</v>
      </c>
      <c r="E168" s="26"/>
      <c r="F168" s="26"/>
      <c r="G168" s="24">
        <f t="shared" si="43"/>
        <v>0</v>
      </c>
      <c r="H168" s="54">
        <v>0</v>
      </c>
      <c r="I168" s="55" t="e">
        <f t="shared" si="42"/>
        <v>#DIV/0!</v>
      </c>
      <c r="J168" s="26" t="e">
        <f t="shared" si="39"/>
        <v>#DIV/0!</v>
      </c>
    </row>
    <row r="169" spans="1:10">
      <c r="A169" s="100">
        <v>322</v>
      </c>
      <c r="B169" s="104"/>
      <c r="C169" s="105"/>
      <c r="D169" s="23" t="s">
        <v>74</v>
      </c>
      <c r="E169" s="24">
        <f>SUM(E170+E171)</f>
        <v>0</v>
      </c>
      <c r="F169" s="24">
        <f>SUM(F170+F171)</f>
        <v>193</v>
      </c>
      <c r="G169" s="24">
        <f>SUM(G170+G171)</f>
        <v>0</v>
      </c>
      <c r="H169" s="24">
        <f>SUM(H170+H171)</f>
        <v>0</v>
      </c>
      <c r="I169" s="55" t="e">
        <f t="shared" si="42"/>
        <v>#DIV/0!</v>
      </c>
      <c r="J169" s="26">
        <f t="shared" ref="J169:J181" si="44">SUM(H169/F169*100)</f>
        <v>0</v>
      </c>
    </row>
    <row r="170" spans="1:10" ht="25.5">
      <c r="A170" s="103">
        <v>3221</v>
      </c>
      <c r="B170" s="106"/>
      <c r="C170" s="107"/>
      <c r="D170" s="25" t="s">
        <v>186</v>
      </c>
      <c r="E170" s="26"/>
      <c r="F170" s="26">
        <v>193</v>
      </c>
      <c r="G170" s="24">
        <f>SUM(G171+G172+G173+G174)</f>
        <v>0</v>
      </c>
      <c r="H170" s="54">
        <v>0</v>
      </c>
      <c r="I170" s="55" t="e">
        <f t="shared" si="42"/>
        <v>#DIV/0!</v>
      </c>
      <c r="J170" s="26">
        <f t="shared" si="44"/>
        <v>0</v>
      </c>
    </row>
    <row r="171" spans="1:10">
      <c r="A171" s="103">
        <v>3222</v>
      </c>
      <c r="B171" s="106"/>
      <c r="C171" s="107"/>
      <c r="D171" s="25" t="s">
        <v>76</v>
      </c>
      <c r="E171" s="26"/>
      <c r="F171" s="108"/>
      <c r="G171" s="24">
        <f>SUM(G172+G173+G174+G176)</f>
        <v>0</v>
      </c>
      <c r="H171" s="54"/>
      <c r="I171" s="55" t="e">
        <f t="shared" si="42"/>
        <v>#DIV/0!</v>
      </c>
      <c r="J171" s="26" t="e">
        <f t="shared" si="44"/>
        <v>#DIV/0!</v>
      </c>
    </row>
    <row r="172" spans="1:10">
      <c r="A172" s="100">
        <v>323</v>
      </c>
      <c r="B172" s="104"/>
      <c r="C172" s="105"/>
      <c r="D172" s="23" t="s">
        <v>81</v>
      </c>
      <c r="F172" s="24">
        <f>SUM(F173:F177)</f>
        <v>10014.82</v>
      </c>
      <c r="G172" s="24"/>
      <c r="H172" s="24">
        <f>SUM(H173:H177)</f>
        <v>28309.62</v>
      </c>
      <c r="I172" s="55" t="e">
        <f>SUM(#REF!/H172*100)</f>
        <v>#REF!</v>
      </c>
      <c r="J172" s="26" t="e">
        <f>SUM(#REF!/F172*100)</f>
        <v>#REF!</v>
      </c>
    </row>
    <row r="173" spans="1:10">
      <c r="A173" s="103">
        <v>3231</v>
      </c>
      <c r="B173" s="106"/>
      <c r="C173" s="107"/>
      <c r="D173" s="25" t="s">
        <v>188</v>
      </c>
      <c r="E173" s="26"/>
      <c r="F173" s="26">
        <v>5814.82</v>
      </c>
      <c r="G173" s="26">
        <v>0</v>
      </c>
      <c r="H173" s="390">
        <v>2997.56</v>
      </c>
      <c r="I173" s="55" t="e">
        <f t="shared" si="42"/>
        <v>#DIV/0!</v>
      </c>
      <c r="J173" s="26">
        <f t="shared" si="44"/>
        <v>51.550348935994585</v>
      </c>
    </row>
    <row r="174" spans="1:10">
      <c r="A174" s="458">
        <v>3233</v>
      </c>
      <c r="B174" s="459"/>
      <c r="C174" s="460"/>
      <c r="D174" s="109" t="s">
        <v>81</v>
      </c>
      <c r="E174" s="26"/>
      <c r="F174" s="26"/>
      <c r="G174" s="26">
        <v>0</v>
      </c>
      <c r="H174" s="390">
        <v>1272</v>
      </c>
      <c r="I174" s="55" t="e">
        <f t="shared" si="42"/>
        <v>#DIV/0!</v>
      </c>
      <c r="J174" s="26" t="e">
        <f t="shared" si="44"/>
        <v>#DIV/0!</v>
      </c>
    </row>
    <row r="175" spans="1:10">
      <c r="A175" s="458">
        <v>3237</v>
      </c>
      <c r="B175" s="459"/>
      <c r="C175" s="460"/>
      <c r="D175" s="109" t="s">
        <v>88</v>
      </c>
      <c r="E175" s="26"/>
      <c r="F175" s="26"/>
      <c r="G175" s="26"/>
      <c r="H175" s="390">
        <v>10000</v>
      </c>
      <c r="I175" s="55" t="e">
        <f t="shared" si="42"/>
        <v>#DIV/0!</v>
      </c>
      <c r="J175" s="26" t="e">
        <f t="shared" si="44"/>
        <v>#DIV/0!</v>
      </c>
    </row>
    <row r="176" spans="1:10">
      <c r="A176" s="458">
        <v>3238</v>
      </c>
      <c r="B176" s="459"/>
      <c r="C176" s="460"/>
      <c r="D176" s="109" t="s">
        <v>89</v>
      </c>
      <c r="E176" s="26"/>
      <c r="F176" s="26">
        <v>0</v>
      </c>
      <c r="G176" s="26">
        <v>0</v>
      </c>
      <c r="H176" s="54">
        <v>0</v>
      </c>
      <c r="I176" s="55" t="e">
        <f t="shared" si="42"/>
        <v>#DIV/0!</v>
      </c>
      <c r="J176" s="26" t="e">
        <f t="shared" si="44"/>
        <v>#DIV/0!</v>
      </c>
    </row>
    <row r="177" spans="1:10">
      <c r="A177" s="458">
        <v>3239</v>
      </c>
      <c r="B177" s="459"/>
      <c r="C177" s="460"/>
      <c r="D177" s="23" t="s">
        <v>220</v>
      </c>
      <c r="E177" s="26"/>
      <c r="F177" s="26">
        <v>4200</v>
      </c>
      <c r="G177" s="26">
        <v>0</v>
      </c>
      <c r="H177" s="390">
        <v>14040.06</v>
      </c>
      <c r="I177" s="55" t="e">
        <f t="shared" si="42"/>
        <v>#DIV/0!</v>
      </c>
      <c r="J177" s="26">
        <f t="shared" si="44"/>
        <v>334.28714285714284</v>
      </c>
    </row>
    <row r="178" spans="1:10" ht="25.5">
      <c r="A178" s="464">
        <v>324</v>
      </c>
      <c r="B178" s="465"/>
      <c r="C178" s="466"/>
      <c r="D178" s="23" t="s">
        <v>91</v>
      </c>
      <c r="E178" s="24">
        <f>SUM(E179)</f>
        <v>0</v>
      </c>
      <c r="F178" s="24">
        <f t="shared" ref="F178:H178" si="45">SUM(F179)</f>
        <v>0</v>
      </c>
      <c r="G178" s="24">
        <f t="shared" si="45"/>
        <v>0</v>
      </c>
      <c r="H178" s="24">
        <f t="shared" si="45"/>
        <v>26875</v>
      </c>
      <c r="I178" s="55" t="e">
        <f t="shared" si="42"/>
        <v>#DIV/0!</v>
      </c>
      <c r="J178" s="26" t="e">
        <f t="shared" si="44"/>
        <v>#DIV/0!</v>
      </c>
    </row>
    <row r="179" spans="1:10" ht="25.5">
      <c r="A179" s="464">
        <v>3241</v>
      </c>
      <c r="B179" s="465"/>
      <c r="C179" s="466"/>
      <c r="D179" s="23" t="s">
        <v>221</v>
      </c>
      <c r="E179" s="26"/>
      <c r="F179" s="26"/>
      <c r="G179" s="26">
        <v>0</v>
      </c>
      <c r="H179" s="26">
        <v>26875</v>
      </c>
      <c r="I179" s="55" t="e">
        <f t="shared" si="42"/>
        <v>#DIV/0!</v>
      </c>
      <c r="J179" s="26" t="e">
        <f t="shared" si="44"/>
        <v>#DIV/0!</v>
      </c>
    </row>
    <row r="180" spans="1:10" ht="25.5">
      <c r="A180" s="100">
        <v>329</v>
      </c>
      <c r="B180" s="101"/>
      <c r="C180" s="102"/>
      <c r="D180" s="23" t="s">
        <v>92</v>
      </c>
      <c r="E180" s="24">
        <f>SUM(E181)</f>
        <v>0</v>
      </c>
      <c r="F180" s="24"/>
      <c r="G180" s="24">
        <f>SUM(G181)</f>
        <v>0</v>
      </c>
      <c r="H180" s="54">
        <f>SUM(H181+H182)</f>
        <v>459.2</v>
      </c>
      <c r="I180" s="55" t="e">
        <f t="shared" si="42"/>
        <v>#DIV/0!</v>
      </c>
      <c r="J180" s="26" t="e">
        <f t="shared" si="44"/>
        <v>#DIV/0!</v>
      </c>
    </row>
    <row r="181" spans="1:10">
      <c r="A181" s="467">
        <v>3292</v>
      </c>
      <c r="B181" s="468"/>
      <c r="C181" s="469"/>
      <c r="D181" s="23" t="s">
        <v>94</v>
      </c>
      <c r="E181" s="24"/>
      <c r="F181" s="24"/>
      <c r="G181" s="24">
        <f>SUM(G183)</f>
        <v>0</v>
      </c>
      <c r="H181" s="54">
        <v>459.2</v>
      </c>
      <c r="I181" s="55" t="e">
        <f t="shared" si="42"/>
        <v>#DIV/0!</v>
      </c>
      <c r="J181" s="26" t="e">
        <f t="shared" si="44"/>
        <v>#DIV/0!</v>
      </c>
    </row>
    <row r="182" spans="1:10">
      <c r="A182" s="470">
        <v>2399</v>
      </c>
      <c r="B182" s="471"/>
      <c r="C182" s="472"/>
      <c r="D182" s="367" t="s">
        <v>249</v>
      </c>
      <c r="E182" s="24"/>
      <c r="F182" s="24"/>
      <c r="G182" s="24"/>
      <c r="H182" s="54"/>
      <c r="I182" s="55" t="e">
        <f t="shared" si="42"/>
        <v>#DIV/0!</v>
      </c>
      <c r="J182" s="26"/>
    </row>
    <row r="183" spans="1:10">
      <c r="A183" s="30">
        <v>34</v>
      </c>
      <c r="B183" s="31"/>
      <c r="C183" s="23"/>
      <c r="D183" s="23" t="s">
        <v>99</v>
      </c>
      <c r="E183" s="24">
        <f>SUM(E184)</f>
        <v>0</v>
      </c>
      <c r="F183" s="24">
        <f t="shared" ref="F183:G184" si="46">SUM(F184)</f>
        <v>0</v>
      </c>
      <c r="G183" s="24">
        <f t="shared" si="46"/>
        <v>0</v>
      </c>
      <c r="H183" s="54">
        <v>0</v>
      </c>
      <c r="I183" s="55" t="e">
        <f t="shared" ref="I183:I184" si="47">SUM(H183/E183*100)</f>
        <v>#DIV/0!</v>
      </c>
      <c r="J183" s="26" t="e">
        <f t="shared" ref="J183:J184" si="48">SUM(H183/F183*100)</f>
        <v>#DIV/0!</v>
      </c>
    </row>
    <row r="184" spans="1:10">
      <c r="A184" s="30">
        <v>3431</v>
      </c>
      <c r="B184" s="31"/>
      <c r="C184" s="23"/>
      <c r="D184" s="23" t="s">
        <v>222</v>
      </c>
      <c r="E184" s="24"/>
      <c r="F184" s="24"/>
      <c r="G184" s="24">
        <f t="shared" si="46"/>
        <v>0</v>
      </c>
      <c r="H184" s="54">
        <v>0</v>
      </c>
      <c r="I184" s="55" t="e">
        <f t="shared" si="47"/>
        <v>#DIV/0!</v>
      </c>
      <c r="J184" s="26" t="e">
        <f t="shared" si="48"/>
        <v>#DIV/0!</v>
      </c>
    </row>
    <row r="185" spans="1:10" ht="25.5">
      <c r="A185" s="461" t="s">
        <v>223</v>
      </c>
      <c r="B185" s="462"/>
      <c r="C185" s="463"/>
      <c r="D185" s="89" t="s">
        <v>224</v>
      </c>
      <c r="E185" s="16">
        <f>SUM(E186+E217)</f>
        <v>32830.080000000002</v>
      </c>
      <c r="F185" s="16">
        <f>SUM(F186+F217)</f>
        <v>13003</v>
      </c>
      <c r="G185" s="16">
        <f>SUM(G186+G217)</f>
        <v>0</v>
      </c>
      <c r="H185" s="16">
        <f>SUM(H186+H217)</f>
        <v>17268.309999999998</v>
      </c>
      <c r="I185" s="16">
        <f t="shared" si="34"/>
        <v>52.599049408347454</v>
      </c>
      <c r="J185" s="16">
        <f t="shared" ref="J185:J212" si="49">SUM(H185/F185*100)</f>
        <v>132.80250711374296</v>
      </c>
    </row>
    <row r="186" spans="1:10">
      <c r="A186" s="451" t="s">
        <v>225</v>
      </c>
      <c r="B186" s="451"/>
      <c r="C186" s="451"/>
      <c r="D186" s="95" t="s">
        <v>226</v>
      </c>
      <c r="E186" s="18">
        <f>SUM(E187)</f>
        <v>32830.080000000002</v>
      </c>
      <c r="F186" s="18">
        <f>SUM(F187)</f>
        <v>9003</v>
      </c>
      <c r="G186" s="18">
        <f>SUM(G187)</f>
        <v>0</v>
      </c>
      <c r="H186" s="18">
        <f>SUM(H187)</f>
        <v>17268.309999999998</v>
      </c>
      <c r="I186" s="18">
        <f t="shared" si="34"/>
        <v>52.599049408347454</v>
      </c>
      <c r="J186" s="18">
        <f t="shared" si="49"/>
        <v>191.80617571920467</v>
      </c>
    </row>
    <row r="187" spans="1:10">
      <c r="A187" s="452">
        <v>3</v>
      </c>
      <c r="B187" s="452"/>
      <c r="C187" s="452"/>
      <c r="D187" s="97" t="s">
        <v>57</v>
      </c>
      <c r="E187" s="20">
        <f>SUM(E188+E213)</f>
        <v>32830.080000000002</v>
      </c>
      <c r="F187" s="20">
        <f>SUM(F188+F213)</f>
        <v>9003</v>
      </c>
      <c r="G187" s="20">
        <f>SUM(G188+G213)</f>
        <v>0</v>
      </c>
      <c r="H187" s="20">
        <f>SUM(H188+H213)</f>
        <v>17268.309999999998</v>
      </c>
      <c r="I187" s="20">
        <f t="shared" si="34"/>
        <v>52.599049408347454</v>
      </c>
      <c r="J187" s="20">
        <f t="shared" si="49"/>
        <v>191.80617571920467</v>
      </c>
    </row>
    <row r="188" spans="1:10">
      <c r="A188" s="111">
        <v>32</v>
      </c>
      <c r="B188" s="112"/>
      <c r="C188" s="113"/>
      <c r="D188" s="114" t="s">
        <v>68</v>
      </c>
      <c r="E188" s="22">
        <f>SUM(E189+E193+E200+E207)</f>
        <v>32830.080000000002</v>
      </c>
      <c r="F188" s="22">
        <f>SUM(F189+F193+F200+F207)</f>
        <v>9000</v>
      </c>
      <c r="G188" s="22">
        <f>SUM(G189+G193+G200+G207)</f>
        <v>0</v>
      </c>
      <c r="H188" s="22">
        <f>SUM(H189+H193+H200+H207)</f>
        <v>16988.379999999997</v>
      </c>
      <c r="I188" s="20">
        <f t="shared" si="34"/>
        <v>51.746386240910766</v>
      </c>
      <c r="J188" s="20">
        <f t="shared" si="49"/>
        <v>188.75977777777774</v>
      </c>
    </row>
    <row r="189" spans="1:10">
      <c r="A189" s="416">
        <v>321</v>
      </c>
      <c r="B189" s="417"/>
      <c r="C189" s="418"/>
      <c r="D189" s="23" t="s">
        <v>69</v>
      </c>
      <c r="E189" s="26">
        <f>SUM(E190+E191+E192)</f>
        <v>0</v>
      </c>
      <c r="F189" s="26">
        <f>SUM(F190+F191+F192)</f>
        <v>0</v>
      </c>
      <c r="G189" s="26">
        <f>SUM(G190+G191+G192)</f>
        <v>0</v>
      </c>
      <c r="H189" s="26">
        <f>SUM(H190+H191+H192)</f>
        <v>0</v>
      </c>
      <c r="I189" s="55" t="e">
        <f t="shared" si="34"/>
        <v>#DIV/0!</v>
      </c>
      <c r="J189" s="55" t="e">
        <f t="shared" si="49"/>
        <v>#DIV/0!</v>
      </c>
    </row>
    <row r="190" spans="1:10">
      <c r="A190" s="457">
        <v>3211</v>
      </c>
      <c r="B190" s="457"/>
      <c r="C190" s="457"/>
      <c r="D190" s="23" t="s">
        <v>227</v>
      </c>
      <c r="E190" s="26"/>
      <c r="F190" s="24">
        <v>0</v>
      </c>
      <c r="G190" s="24">
        <v>0</v>
      </c>
      <c r="H190" s="115">
        <v>0</v>
      </c>
      <c r="I190" s="55" t="e">
        <f t="shared" si="34"/>
        <v>#DIV/0!</v>
      </c>
      <c r="J190" s="55" t="e">
        <f t="shared" si="49"/>
        <v>#DIV/0!</v>
      </c>
    </row>
    <row r="191" spans="1:10" ht="25.5">
      <c r="A191" s="457">
        <v>3213</v>
      </c>
      <c r="B191" s="457"/>
      <c r="C191" s="457"/>
      <c r="D191" s="23" t="s">
        <v>228</v>
      </c>
      <c r="E191" s="26"/>
      <c r="F191" s="24">
        <v>0</v>
      </c>
      <c r="G191" s="24">
        <v>0</v>
      </c>
      <c r="H191" s="115">
        <v>0</v>
      </c>
      <c r="I191" s="55" t="e">
        <f t="shared" si="34"/>
        <v>#DIV/0!</v>
      </c>
      <c r="J191" s="55" t="e">
        <f t="shared" si="49"/>
        <v>#DIV/0!</v>
      </c>
    </row>
    <row r="192" spans="1:10" ht="25.5">
      <c r="A192" s="457">
        <v>3214</v>
      </c>
      <c r="B192" s="457"/>
      <c r="C192" s="457"/>
      <c r="D192" s="28" t="s">
        <v>229</v>
      </c>
      <c r="E192" s="26"/>
      <c r="F192" s="24">
        <v>0</v>
      </c>
      <c r="G192" s="24">
        <v>0</v>
      </c>
      <c r="H192" s="115">
        <v>0</v>
      </c>
      <c r="I192" s="55" t="e">
        <f t="shared" si="34"/>
        <v>#DIV/0!</v>
      </c>
      <c r="J192" s="55" t="e">
        <f t="shared" si="49"/>
        <v>#DIV/0!</v>
      </c>
    </row>
    <row r="193" spans="1:10">
      <c r="A193" s="464">
        <v>322</v>
      </c>
      <c r="B193" s="465"/>
      <c r="C193" s="466"/>
      <c r="D193" s="116" t="s">
        <v>74</v>
      </c>
      <c r="E193" s="115">
        <f>SUM(E194:E199)</f>
        <v>27927.77</v>
      </c>
      <c r="F193" s="115">
        <f>SUM(F194:F199)</f>
        <v>6700</v>
      </c>
      <c r="G193" s="115">
        <f>SUM(G194:G199)</f>
        <v>0</v>
      </c>
      <c r="H193" s="115">
        <f>SUM(H194:H199)</f>
        <v>14838.38</v>
      </c>
      <c r="I193" s="55">
        <f t="shared" si="34"/>
        <v>53.131273997171988</v>
      </c>
      <c r="J193" s="55">
        <f t="shared" si="49"/>
        <v>221.46835820895521</v>
      </c>
    </row>
    <row r="194" spans="1:10">
      <c r="A194" s="464">
        <v>3221</v>
      </c>
      <c r="B194" s="465"/>
      <c r="C194" s="466"/>
      <c r="D194" s="117" t="s">
        <v>230</v>
      </c>
      <c r="E194" s="115">
        <v>13588.06</v>
      </c>
      <c r="F194" s="24">
        <v>0</v>
      </c>
      <c r="G194" s="24">
        <v>0</v>
      </c>
      <c r="H194" s="115">
        <v>4878.08</v>
      </c>
      <c r="I194" s="55">
        <f t="shared" si="34"/>
        <v>35.899753165646899</v>
      </c>
      <c r="J194" s="55" t="e">
        <f t="shared" si="49"/>
        <v>#DIV/0!</v>
      </c>
    </row>
    <row r="195" spans="1:10">
      <c r="A195" s="457">
        <v>3222</v>
      </c>
      <c r="B195" s="457"/>
      <c r="C195" s="457"/>
      <c r="D195" s="118" t="s">
        <v>76</v>
      </c>
      <c r="E195" s="26">
        <v>1598.03</v>
      </c>
      <c r="F195" s="24"/>
      <c r="G195" s="24">
        <v>0</v>
      </c>
      <c r="H195" s="26">
        <v>1954.08</v>
      </c>
      <c r="I195" s="55">
        <f t="shared" si="34"/>
        <v>122.28055793695989</v>
      </c>
      <c r="J195" s="55" t="e">
        <f t="shared" si="49"/>
        <v>#DIV/0!</v>
      </c>
    </row>
    <row r="196" spans="1:10">
      <c r="A196" s="457">
        <v>3223</v>
      </c>
      <c r="B196" s="457"/>
      <c r="C196" s="457"/>
      <c r="D196" s="118" t="s">
        <v>77</v>
      </c>
      <c r="E196" s="26">
        <v>3342.43</v>
      </c>
      <c r="F196" s="26">
        <v>6700</v>
      </c>
      <c r="G196" s="24">
        <v>0</v>
      </c>
      <c r="H196" s="26">
        <v>2845.62</v>
      </c>
      <c r="I196" s="55">
        <f t="shared" ref="I196:I214" si="50">SUM(H196/E196*100)</f>
        <v>85.136263137896691</v>
      </c>
      <c r="J196" s="55">
        <f t="shared" si="49"/>
        <v>42.471940298507462</v>
      </c>
    </row>
    <row r="197" spans="1:10" ht="25.5">
      <c r="A197" s="457">
        <v>3224</v>
      </c>
      <c r="B197" s="457"/>
      <c r="C197" s="457"/>
      <c r="D197" s="118" t="s">
        <v>78</v>
      </c>
      <c r="E197" s="26">
        <v>9209.75</v>
      </c>
      <c r="F197" s="24">
        <v>0</v>
      </c>
      <c r="G197" s="24">
        <v>0</v>
      </c>
      <c r="H197" s="26">
        <v>3056.59</v>
      </c>
      <c r="I197" s="55">
        <f t="shared" si="50"/>
        <v>33.188631613235977</v>
      </c>
      <c r="J197" s="55" t="e">
        <f t="shared" si="49"/>
        <v>#DIV/0!</v>
      </c>
    </row>
    <row r="198" spans="1:10">
      <c r="A198" s="103">
        <v>3225</v>
      </c>
      <c r="B198" s="386"/>
      <c r="C198" s="387"/>
      <c r="D198" s="391" t="s">
        <v>187</v>
      </c>
      <c r="E198" s="26"/>
      <c r="F198" s="24"/>
      <c r="G198" s="24"/>
      <c r="H198" s="26">
        <v>1365.13</v>
      </c>
      <c r="I198" s="55"/>
      <c r="J198" s="55"/>
    </row>
    <row r="199" spans="1:10" ht="25.5">
      <c r="A199" s="419">
        <v>3227</v>
      </c>
      <c r="B199" s="420"/>
      <c r="C199" s="421"/>
      <c r="D199" s="118" t="s">
        <v>80</v>
      </c>
      <c r="E199" s="26">
        <v>189.5</v>
      </c>
      <c r="F199" s="24">
        <v>0</v>
      </c>
      <c r="G199" s="24">
        <v>0</v>
      </c>
      <c r="H199" s="26">
        <v>738.88</v>
      </c>
      <c r="I199" s="55">
        <f t="shared" si="50"/>
        <v>389.910290237467</v>
      </c>
      <c r="J199" s="55" t="e">
        <f t="shared" si="49"/>
        <v>#DIV/0!</v>
      </c>
    </row>
    <row r="200" spans="1:10">
      <c r="A200" s="456">
        <v>323</v>
      </c>
      <c r="B200" s="456"/>
      <c r="C200" s="456"/>
      <c r="D200" s="118" t="s">
        <v>81</v>
      </c>
      <c r="E200" s="26">
        <f>SUM(E201+E202+E203+E204+E205+E206)</f>
        <v>0</v>
      </c>
      <c r="F200" s="26">
        <f>SUM(F201+F202+F203+F204+F205+F206)</f>
        <v>2300</v>
      </c>
      <c r="G200" s="26">
        <f>SUM(G201+G202+G203+G204+G205+G206)</f>
        <v>0</v>
      </c>
      <c r="H200" s="26">
        <f>SUM(H201+H202+H203+H204+H205+H206)</f>
        <v>2150</v>
      </c>
      <c r="I200" s="55" t="e">
        <f t="shared" si="50"/>
        <v>#DIV/0!</v>
      </c>
      <c r="J200" s="55">
        <f t="shared" si="49"/>
        <v>93.478260869565219</v>
      </c>
    </row>
    <row r="201" spans="1:10">
      <c r="A201" s="457">
        <v>3231</v>
      </c>
      <c r="B201" s="457"/>
      <c r="C201" s="457"/>
      <c r="D201" s="68" t="s">
        <v>188</v>
      </c>
      <c r="E201" s="26"/>
      <c r="F201" s="24">
        <v>0</v>
      </c>
      <c r="G201" s="24">
        <v>0</v>
      </c>
      <c r="H201" s="26">
        <v>2150</v>
      </c>
      <c r="I201" s="55" t="e">
        <f t="shared" si="50"/>
        <v>#DIV/0!</v>
      </c>
      <c r="J201" s="55" t="e">
        <f t="shared" si="49"/>
        <v>#DIV/0!</v>
      </c>
    </row>
    <row r="202" spans="1:10">
      <c r="A202" s="457">
        <v>3234</v>
      </c>
      <c r="B202" s="457"/>
      <c r="C202" s="457"/>
      <c r="D202" s="68" t="s">
        <v>85</v>
      </c>
      <c r="E202" s="26"/>
      <c r="F202" s="24">
        <v>0</v>
      </c>
      <c r="G202" s="24">
        <v>0</v>
      </c>
      <c r="H202" s="26">
        <v>0</v>
      </c>
      <c r="I202" s="55" t="e">
        <f t="shared" si="50"/>
        <v>#DIV/0!</v>
      </c>
      <c r="J202" s="55" t="e">
        <f t="shared" si="49"/>
        <v>#DIV/0!</v>
      </c>
    </row>
    <row r="203" spans="1:10">
      <c r="A203" s="457">
        <v>3235</v>
      </c>
      <c r="B203" s="457"/>
      <c r="C203" s="457"/>
      <c r="D203" s="68" t="s">
        <v>86</v>
      </c>
      <c r="E203" s="26"/>
      <c r="F203" s="24">
        <v>0</v>
      </c>
      <c r="G203" s="24">
        <v>0</v>
      </c>
      <c r="H203" s="26">
        <v>0</v>
      </c>
      <c r="I203" s="55" t="e">
        <f t="shared" si="50"/>
        <v>#DIV/0!</v>
      </c>
      <c r="J203" s="55" t="e">
        <f t="shared" si="49"/>
        <v>#DIV/0!</v>
      </c>
    </row>
    <row r="204" spans="1:10">
      <c r="A204" s="457">
        <v>3236</v>
      </c>
      <c r="B204" s="457"/>
      <c r="C204" s="457"/>
      <c r="D204" s="68" t="s">
        <v>190</v>
      </c>
      <c r="E204" s="26"/>
      <c r="F204" s="24">
        <v>0</v>
      </c>
      <c r="G204" s="24">
        <v>0</v>
      </c>
      <c r="H204" s="26">
        <v>0</v>
      </c>
      <c r="I204" s="55" t="e">
        <f t="shared" si="50"/>
        <v>#DIV/0!</v>
      </c>
      <c r="J204" s="55" t="e">
        <f t="shared" si="49"/>
        <v>#DIV/0!</v>
      </c>
    </row>
    <row r="205" spans="1:10">
      <c r="A205" s="457">
        <v>3238</v>
      </c>
      <c r="B205" s="457"/>
      <c r="C205" s="457"/>
      <c r="D205" s="68" t="s">
        <v>89</v>
      </c>
      <c r="E205" s="26"/>
      <c r="F205" s="24">
        <v>2300</v>
      </c>
      <c r="G205" s="24">
        <v>0</v>
      </c>
      <c r="H205" s="26"/>
      <c r="I205" s="55" t="e">
        <f t="shared" si="50"/>
        <v>#DIV/0!</v>
      </c>
      <c r="J205" s="55">
        <f t="shared" si="49"/>
        <v>0</v>
      </c>
    </row>
    <row r="206" spans="1:10">
      <c r="A206" s="457">
        <v>3239</v>
      </c>
      <c r="B206" s="457"/>
      <c r="C206" s="457"/>
      <c r="D206" s="68" t="s">
        <v>90</v>
      </c>
      <c r="E206" s="26"/>
      <c r="F206" s="26"/>
      <c r="G206" s="24">
        <v>0</v>
      </c>
      <c r="H206" s="26">
        <v>0</v>
      </c>
      <c r="I206" s="55" t="e">
        <f t="shared" si="50"/>
        <v>#DIV/0!</v>
      </c>
      <c r="J206" s="55" t="e">
        <f t="shared" si="49"/>
        <v>#DIV/0!</v>
      </c>
    </row>
    <row r="207" spans="1:10">
      <c r="A207" s="456">
        <v>329</v>
      </c>
      <c r="B207" s="456"/>
      <c r="C207" s="456"/>
      <c r="D207" s="68" t="s">
        <v>231</v>
      </c>
      <c r="E207" s="26">
        <f>SUM(E208+E209+E210+E211+E212)</f>
        <v>4902.3099999999995</v>
      </c>
      <c r="F207" s="26">
        <f>SUM(F208+F209+F210+F211+F212)</f>
        <v>0</v>
      </c>
      <c r="G207" s="26">
        <f>SUM(G208+G209+G210+G211+G212)</f>
        <v>0</v>
      </c>
      <c r="H207" s="26">
        <f>SUM(H208+H209+H210+H211+H212)</f>
        <v>0</v>
      </c>
      <c r="I207" s="55">
        <f t="shared" si="50"/>
        <v>0</v>
      </c>
      <c r="J207" s="55" t="e">
        <f t="shared" si="49"/>
        <v>#DIV/0!</v>
      </c>
    </row>
    <row r="208" spans="1:10">
      <c r="A208" s="457">
        <v>3292</v>
      </c>
      <c r="B208" s="457"/>
      <c r="C208" s="457"/>
      <c r="D208" s="68" t="s">
        <v>94</v>
      </c>
      <c r="E208" s="26">
        <v>604.49</v>
      </c>
      <c r="F208" s="24">
        <v>0</v>
      </c>
      <c r="G208" s="24">
        <v>0</v>
      </c>
      <c r="H208" s="26"/>
      <c r="I208" s="55">
        <f t="shared" si="50"/>
        <v>0</v>
      </c>
      <c r="J208" s="55" t="e">
        <f t="shared" si="49"/>
        <v>#DIV/0!</v>
      </c>
    </row>
    <row r="209" spans="1:10">
      <c r="A209" s="457">
        <v>3293</v>
      </c>
      <c r="B209" s="457"/>
      <c r="C209" s="457"/>
      <c r="D209" s="68" t="s">
        <v>95</v>
      </c>
      <c r="E209" s="26">
        <v>2563.96</v>
      </c>
      <c r="F209" s="24">
        <v>0</v>
      </c>
      <c r="G209" s="24">
        <v>0</v>
      </c>
      <c r="H209" s="26"/>
      <c r="I209" s="55">
        <f t="shared" si="50"/>
        <v>0</v>
      </c>
      <c r="J209" s="55" t="e">
        <f t="shared" si="49"/>
        <v>#DIV/0!</v>
      </c>
    </row>
    <row r="210" spans="1:10">
      <c r="A210" s="458">
        <v>3294</v>
      </c>
      <c r="B210" s="459"/>
      <c r="C210" s="460"/>
      <c r="D210" s="68" t="s">
        <v>192</v>
      </c>
      <c r="E210" s="26">
        <v>35</v>
      </c>
      <c r="F210" s="24">
        <v>0</v>
      </c>
      <c r="G210" s="24">
        <v>0</v>
      </c>
      <c r="H210" s="26"/>
      <c r="I210" s="55">
        <f t="shared" si="50"/>
        <v>0</v>
      </c>
      <c r="J210" s="55" t="e">
        <f t="shared" si="49"/>
        <v>#DIV/0!</v>
      </c>
    </row>
    <row r="211" spans="1:10">
      <c r="A211" s="458">
        <v>3295</v>
      </c>
      <c r="B211" s="459"/>
      <c r="C211" s="460"/>
      <c r="D211" s="68" t="s">
        <v>232</v>
      </c>
      <c r="E211" s="26">
        <v>1648.86</v>
      </c>
      <c r="F211" s="24">
        <v>0</v>
      </c>
      <c r="G211" s="24">
        <v>0</v>
      </c>
      <c r="H211" s="26"/>
      <c r="I211" s="55">
        <f t="shared" si="50"/>
        <v>0</v>
      </c>
      <c r="J211" s="55" t="e">
        <f t="shared" si="49"/>
        <v>#DIV/0!</v>
      </c>
    </row>
    <row r="212" spans="1:10">
      <c r="A212" s="457">
        <v>3299</v>
      </c>
      <c r="B212" s="457"/>
      <c r="C212" s="457"/>
      <c r="D212" s="68" t="s">
        <v>233</v>
      </c>
      <c r="E212" s="26">
        <v>50</v>
      </c>
      <c r="F212" s="26"/>
      <c r="G212" s="24">
        <v>0</v>
      </c>
      <c r="H212" s="26"/>
      <c r="I212" s="55">
        <f t="shared" si="50"/>
        <v>0</v>
      </c>
      <c r="J212" s="55" t="e">
        <f t="shared" si="49"/>
        <v>#DIV/0!</v>
      </c>
    </row>
    <row r="213" spans="1:10">
      <c r="A213" s="456">
        <v>34</v>
      </c>
      <c r="B213" s="456"/>
      <c r="C213" s="456"/>
      <c r="D213" s="68" t="s">
        <v>99</v>
      </c>
      <c r="E213" s="26">
        <f>SUM(E214)</f>
        <v>0</v>
      </c>
      <c r="F213" s="26">
        <f>SUM(F214)</f>
        <v>3</v>
      </c>
      <c r="G213" s="26">
        <f t="shared" ref="G213:H213" si="51">SUM(G214)</f>
        <v>0</v>
      </c>
      <c r="H213" s="26">
        <f t="shared" si="51"/>
        <v>279.93</v>
      </c>
      <c r="I213" s="55" t="e">
        <f t="shared" si="50"/>
        <v>#DIV/0!</v>
      </c>
      <c r="J213" s="55">
        <f t="shared" ref="J213:J237" si="52">SUM(H213/F213*100)</f>
        <v>9331</v>
      </c>
    </row>
    <row r="214" spans="1:10">
      <c r="A214" s="416">
        <v>343</v>
      </c>
      <c r="B214" s="417"/>
      <c r="C214" s="418"/>
      <c r="D214" s="68" t="s">
        <v>100</v>
      </c>
      <c r="E214" s="26">
        <f>SUM(E216)</f>
        <v>0</v>
      </c>
      <c r="F214" s="26">
        <f>SUM(F215+F216)</f>
        <v>3</v>
      </c>
      <c r="G214" s="26">
        <f t="shared" ref="G214:H214" si="53">SUM(G215+G216)</f>
        <v>0</v>
      </c>
      <c r="H214" s="26">
        <f t="shared" si="53"/>
        <v>279.93</v>
      </c>
      <c r="I214" s="55" t="e">
        <f t="shared" si="50"/>
        <v>#DIV/0!</v>
      </c>
      <c r="J214" s="55">
        <f t="shared" si="52"/>
        <v>9331</v>
      </c>
    </row>
    <row r="215" spans="1:10">
      <c r="A215" s="389">
        <v>3431</v>
      </c>
      <c r="B215" s="388"/>
      <c r="C215" s="67"/>
      <c r="D215" s="392" t="s">
        <v>222</v>
      </c>
      <c r="E215" s="26"/>
      <c r="F215" s="26">
        <v>3</v>
      </c>
      <c r="G215" s="24"/>
      <c r="H215" s="26">
        <v>267.02</v>
      </c>
      <c r="I215" s="55"/>
      <c r="J215" s="55"/>
    </row>
    <row r="216" spans="1:10">
      <c r="A216" s="419">
        <v>3433</v>
      </c>
      <c r="B216" s="420"/>
      <c r="C216" s="421"/>
      <c r="D216" s="392" t="s">
        <v>103</v>
      </c>
      <c r="E216" s="26"/>
      <c r="F216" s="26"/>
      <c r="G216" s="24">
        <v>0</v>
      </c>
      <c r="H216" s="26">
        <v>12.91</v>
      </c>
      <c r="I216" s="55" t="e">
        <f t="shared" ref="I216:I234" si="54">SUM(H216/E216*100)</f>
        <v>#DIV/0!</v>
      </c>
      <c r="J216" s="55" t="e">
        <f t="shared" si="52"/>
        <v>#DIV/0!</v>
      </c>
    </row>
    <row r="217" spans="1:10">
      <c r="A217" s="451" t="s">
        <v>234</v>
      </c>
      <c r="B217" s="451"/>
      <c r="C217" s="451"/>
      <c r="D217" s="95" t="s">
        <v>235</v>
      </c>
      <c r="E217" s="18">
        <f>SUM(E218)</f>
        <v>0</v>
      </c>
      <c r="F217" s="18">
        <f>SUM(F218)</f>
        <v>4000</v>
      </c>
      <c r="G217" s="18">
        <f>SUM(G218)</f>
        <v>0</v>
      </c>
      <c r="H217" s="18">
        <f>SUM(H218)</f>
        <v>0</v>
      </c>
      <c r="I217" s="18" t="e">
        <f t="shared" si="54"/>
        <v>#DIV/0!</v>
      </c>
      <c r="J217" s="18">
        <f t="shared" si="52"/>
        <v>0</v>
      </c>
    </row>
    <row r="218" spans="1:10">
      <c r="A218" s="452">
        <v>3</v>
      </c>
      <c r="B218" s="452"/>
      <c r="C218" s="452"/>
      <c r="D218" s="97" t="s">
        <v>57</v>
      </c>
      <c r="E218" s="22">
        <f>SUM(E219)</f>
        <v>0</v>
      </c>
      <c r="F218" s="22">
        <f>SUM(F219)</f>
        <v>4000</v>
      </c>
      <c r="G218" s="22">
        <f>SUM(G219+G220)</f>
        <v>0</v>
      </c>
      <c r="H218" s="22">
        <f>SUM(H219)</f>
        <v>0</v>
      </c>
      <c r="I218" s="22" t="e">
        <f t="shared" si="54"/>
        <v>#DIV/0!</v>
      </c>
      <c r="J218" s="22">
        <f t="shared" si="52"/>
        <v>0</v>
      </c>
    </row>
    <row r="219" spans="1:10">
      <c r="A219" s="453">
        <v>32</v>
      </c>
      <c r="B219" s="454"/>
      <c r="C219" s="455"/>
      <c r="D219" s="119" t="s">
        <v>68</v>
      </c>
      <c r="E219" s="120">
        <f>SUM(E220+E222)</f>
        <v>0</v>
      </c>
      <c r="F219" s="120">
        <f>SUM(F220+F222)</f>
        <v>4000</v>
      </c>
      <c r="G219" s="120">
        <f>SUM(G220+G222)</f>
        <v>0</v>
      </c>
      <c r="H219" s="120">
        <f>SUM(H220+H222)</f>
        <v>0</v>
      </c>
      <c r="I219" s="55" t="e">
        <f t="shared" si="54"/>
        <v>#DIV/0!</v>
      </c>
      <c r="J219" s="55">
        <f t="shared" si="52"/>
        <v>0</v>
      </c>
    </row>
    <row r="220" spans="1:10">
      <c r="A220" s="456">
        <v>329</v>
      </c>
      <c r="B220" s="456"/>
      <c r="C220" s="456"/>
      <c r="D220" s="23" t="s">
        <v>202</v>
      </c>
      <c r="E220" s="26">
        <f>SUM(E221)</f>
        <v>0</v>
      </c>
      <c r="F220" s="26"/>
      <c r="G220" s="121">
        <v>0</v>
      </c>
      <c r="H220" s="26">
        <v>0</v>
      </c>
      <c r="I220" s="55" t="e">
        <f t="shared" si="54"/>
        <v>#DIV/0!</v>
      </c>
      <c r="J220" s="55" t="e">
        <f t="shared" si="52"/>
        <v>#DIV/0!</v>
      </c>
    </row>
    <row r="221" spans="1:10">
      <c r="A221" s="457">
        <v>3299</v>
      </c>
      <c r="B221" s="457"/>
      <c r="C221" s="457"/>
      <c r="D221" s="23" t="s">
        <v>202</v>
      </c>
      <c r="E221" s="26"/>
      <c r="F221" s="26"/>
      <c r="G221" s="26"/>
      <c r="H221" s="26">
        <f>SUM(H222)</f>
        <v>0</v>
      </c>
      <c r="I221" s="55" t="e">
        <f t="shared" si="54"/>
        <v>#DIV/0!</v>
      </c>
      <c r="J221" s="55" t="e">
        <f t="shared" si="52"/>
        <v>#DIV/0!</v>
      </c>
    </row>
    <row r="222" spans="1:10">
      <c r="A222" s="416">
        <v>323</v>
      </c>
      <c r="B222" s="417"/>
      <c r="C222" s="418"/>
      <c r="D222" s="122" t="s">
        <v>81</v>
      </c>
      <c r="E222" s="64">
        <f>SUM(E223)</f>
        <v>0</v>
      </c>
      <c r="F222" s="64">
        <f t="shared" ref="F222:H222" si="55">SUM(F223)</f>
        <v>4000</v>
      </c>
      <c r="G222" s="64">
        <f t="shared" si="55"/>
        <v>0</v>
      </c>
      <c r="H222" s="64">
        <f t="shared" si="55"/>
        <v>0</v>
      </c>
      <c r="I222" s="55" t="e">
        <f t="shared" si="54"/>
        <v>#DIV/0!</v>
      </c>
      <c r="J222" s="55">
        <f t="shared" si="52"/>
        <v>0</v>
      </c>
    </row>
    <row r="223" spans="1:10">
      <c r="A223" s="419">
        <v>3239</v>
      </c>
      <c r="B223" s="420"/>
      <c r="C223" s="421"/>
      <c r="D223" s="122" t="s">
        <v>231</v>
      </c>
      <c r="E223" s="64">
        <v>0</v>
      </c>
      <c r="F223" s="26">
        <v>4000</v>
      </c>
      <c r="G223" s="24">
        <v>0</v>
      </c>
      <c r="H223" s="26"/>
      <c r="I223" s="55" t="e">
        <f t="shared" si="54"/>
        <v>#DIV/0!</v>
      </c>
      <c r="J223" s="55">
        <f t="shared" si="52"/>
        <v>0</v>
      </c>
    </row>
    <row r="224" spans="1:10" ht="25.5">
      <c r="A224" s="423" t="s">
        <v>236</v>
      </c>
      <c r="B224" s="423"/>
      <c r="C224" s="423"/>
      <c r="D224" s="89" t="s">
        <v>237</v>
      </c>
      <c r="E224" s="16">
        <f>SUM(E225+E260)</f>
        <v>6601.25</v>
      </c>
      <c r="F224" s="16">
        <f>SUM(F225+F260)</f>
        <v>9100</v>
      </c>
      <c r="G224" s="16">
        <f>SUM(G225+G260)</f>
        <v>0</v>
      </c>
      <c r="H224" s="16">
        <f>SUM(H225+H260)</f>
        <v>31446.47</v>
      </c>
      <c r="I224" s="16">
        <f t="shared" si="54"/>
        <v>476.37144480212078</v>
      </c>
      <c r="J224" s="16">
        <f t="shared" si="52"/>
        <v>345.5656043956044</v>
      </c>
    </row>
    <row r="225" spans="1:10">
      <c r="A225" s="437" t="s">
        <v>238</v>
      </c>
      <c r="B225" s="437"/>
      <c r="C225" s="437"/>
      <c r="D225" s="95" t="s">
        <v>239</v>
      </c>
      <c r="E225" s="18">
        <f t="shared" ref="E225:H226" si="56">SUM(E226)</f>
        <v>6601.25</v>
      </c>
      <c r="F225" s="18">
        <f t="shared" si="56"/>
        <v>8500</v>
      </c>
      <c r="G225" s="123">
        <f t="shared" si="56"/>
        <v>0</v>
      </c>
      <c r="H225" s="18">
        <f t="shared" si="56"/>
        <v>31146.77</v>
      </c>
      <c r="I225" s="16">
        <f t="shared" si="54"/>
        <v>471.83139556902097</v>
      </c>
      <c r="J225" s="16">
        <f t="shared" si="52"/>
        <v>366.43258823529413</v>
      </c>
    </row>
    <row r="226" spans="1:10">
      <c r="A226" s="438">
        <v>3</v>
      </c>
      <c r="B226" s="439"/>
      <c r="C226" s="440"/>
      <c r="D226" s="97" t="s">
        <v>57</v>
      </c>
      <c r="E226" s="20">
        <f>SUM(E227+E253)</f>
        <v>6601.25</v>
      </c>
      <c r="F226" s="20">
        <f t="shared" si="56"/>
        <v>8500</v>
      </c>
      <c r="G226" s="110">
        <f t="shared" si="56"/>
        <v>0</v>
      </c>
      <c r="H226" s="20">
        <f t="shared" si="56"/>
        <v>31146.77</v>
      </c>
      <c r="I226" s="20">
        <f t="shared" si="54"/>
        <v>471.83139556902097</v>
      </c>
      <c r="J226" s="20">
        <f t="shared" si="52"/>
        <v>366.43258823529413</v>
      </c>
    </row>
    <row r="227" spans="1:10">
      <c r="A227" s="441">
        <v>32</v>
      </c>
      <c r="B227" s="441"/>
      <c r="C227" s="441"/>
      <c r="D227" s="99" t="s">
        <v>68</v>
      </c>
      <c r="E227" s="22">
        <f>SUM(E228+E231+E236+E245+E250)</f>
        <v>6601.25</v>
      </c>
      <c r="F227" s="22">
        <f t="shared" ref="F227:H227" si="57">SUM(F228+F231+F236+F245+F250)</f>
        <v>8500</v>
      </c>
      <c r="G227" s="22">
        <f t="shared" si="57"/>
        <v>0</v>
      </c>
      <c r="H227" s="22">
        <f t="shared" si="57"/>
        <v>31146.77</v>
      </c>
      <c r="I227" s="22">
        <f t="shared" si="54"/>
        <v>471.83139556902097</v>
      </c>
      <c r="J227" s="22">
        <f t="shared" si="52"/>
        <v>366.43258823529413</v>
      </c>
    </row>
    <row r="228" spans="1:10">
      <c r="A228" s="442">
        <v>321</v>
      </c>
      <c r="B228" s="443"/>
      <c r="C228" s="444"/>
      <c r="D228" s="127" t="s">
        <v>69</v>
      </c>
      <c r="E228" s="24">
        <f>SUM(E229+E230)*3910.78</f>
        <v>0</v>
      </c>
      <c r="F228" s="24">
        <f t="shared" ref="F228:H228" si="58">SUM(F229+F230)</f>
        <v>0</v>
      </c>
      <c r="G228" s="24">
        <f t="shared" si="58"/>
        <v>0</v>
      </c>
      <c r="H228" s="24">
        <f t="shared" si="58"/>
        <v>7293.09</v>
      </c>
      <c r="I228" s="55" t="e">
        <f t="shared" si="54"/>
        <v>#DIV/0!</v>
      </c>
      <c r="J228" s="24" t="e">
        <f t="shared" si="52"/>
        <v>#DIV/0!</v>
      </c>
    </row>
    <row r="229" spans="1:10">
      <c r="A229" s="124">
        <v>3211</v>
      </c>
      <c r="B229" s="125"/>
      <c r="C229" s="126"/>
      <c r="D229" s="23" t="s">
        <v>227</v>
      </c>
      <c r="E229" s="24"/>
      <c r="F229" s="24"/>
      <c r="G229" s="24"/>
      <c r="H229" s="24">
        <v>6481.04</v>
      </c>
      <c r="I229" s="55"/>
      <c r="J229" s="24"/>
    </row>
    <row r="230" spans="1:10" ht="25.5">
      <c r="A230" s="124">
        <v>3212</v>
      </c>
      <c r="B230" s="128"/>
      <c r="C230" s="129"/>
      <c r="D230" s="127" t="s">
        <v>182</v>
      </c>
      <c r="E230" s="24"/>
      <c r="F230" s="24"/>
      <c r="G230" s="24">
        <v>0</v>
      </c>
      <c r="H230" s="24">
        <v>812.05</v>
      </c>
      <c r="I230" s="55" t="e">
        <f t="shared" si="54"/>
        <v>#DIV/0!</v>
      </c>
      <c r="J230" s="24" t="e">
        <f t="shared" si="52"/>
        <v>#DIV/0!</v>
      </c>
    </row>
    <row r="231" spans="1:10">
      <c r="A231" s="124">
        <v>322</v>
      </c>
      <c r="B231" s="125"/>
      <c r="C231" s="126"/>
      <c r="D231" s="127" t="s">
        <v>74</v>
      </c>
      <c r="E231" s="24">
        <f>SUM(E232+E233+E234+E235)</f>
        <v>0</v>
      </c>
      <c r="F231" s="24">
        <f>SUM(F232+F233+F234+F235)</f>
        <v>6000</v>
      </c>
      <c r="G231" s="24">
        <f t="shared" ref="G231:H231" si="59">SUM(G232+G233+G234+G235)</f>
        <v>0</v>
      </c>
      <c r="H231" s="24">
        <f t="shared" si="59"/>
        <v>3910.78</v>
      </c>
      <c r="I231" s="55" t="e">
        <f t="shared" si="54"/>
        <v>#DIV/0!</v>
      </c>
      <c r="J231" s="24">
        <f t="shared" si="52"/>
        <v>65.179666666666662</v>
      </c>
    </row>
    <row r="232" spans="1:10" ht="25.5">
      <c r="A232" s="124">
        <v>3221</v>
      </c>
      <c r="B232" s="128"/>
      <c r="C232" s="129"/>
      <c r="D232" s="127" t="s">
        <v>186</v>
      </c>
      <c r="E232" s="24"/>
      <c r="F232" s="24">
        <v>6000</v>
      </c>
      <c r="G232" s="24">
        <v>0</v>
      </c>
      <c r="H232" s="24">
        <v>3910.78</v>
      </c>
      <c r="I232" s="55" t="e">
        <f t="shared" si="54"/>
        <v>#DIV/0!</v>
      </c>
      <c r="J232" s="24">
        <f t="shared" si="52"/>
        <v>65.179666666666662</v>
      </c>
    </row>
    <row r="233" spans="1:10">
      <c r="A233" s="124">
        <v>3222</v>
      </c>
      <c r="B233" s="128"/>
      <c r="C233" s="129"/>
      <c r="D233" s="127" t="s">
        <v>76</v>
      </c>
      <c r="E233" s="24"/>
      <c r="F233" s="24"/>
      <c r="G233" s="24">
        <v>0</v>
      </c>
      <c r="H233" s="24"/>
      <c r="I233" s="55" t="e">
        <f t="shared" si="54"/>
        <v>#DIV/0!</v>
      </c>
      <c r="J233" s="24" t="e">
        <f t="shared" si="52"/>
        <v>#DIV/0!</v>
      </c>
    </row>
    <row r="234" spans="1:10">
      <c r="A234" s="124">
        <v>3223</v>
      </c>
      <c r="B234" s="128"/>
      <c r="C234" s="129"/>
      <c r="D234" s="127" t="s">
        <v>77</v>
      </c>
      <c r="E234" s="24"/>
      <c r="F234" s="24"/>
      <c r="G234" s="24">
        <v>0</v>
      </c>
      <c r="H234" s="24">
        <v>0</v>
      </c>
      <c r="I234" s="55" t="e">
        <f t="shared" si="54"/>
        <v>#DIV/0!</v>
      </c>
      <c r="J234" s="24" t="e">
        <f t="shared" si="52"/>
        <v>#DIV/0!</v>
      </c>
    </row>
    <row r="235" spans="1:10" ht="25.5">
      <c r="A235" s="124">
        <v>3224</v>
      </c>
      <c r="B235" s="128"/>
      <c r="C235" s="129"/>
      <c r="D235" s="127" t="s">
        <v>78</v>
      </c>
      <c r="E235" s="24"/>
      <c r="F235" s="24">
        <v>0</v>
      </c>
      <c r="G235" s="24">
        <v>0</v>
      </c>
      <c r="H235" s="24">
        <v>0</v>
      </c>
      <c r="I235" s="55" t="e">
        <f t="shared" ref="I235:I263" si="60">SUM(H235/E235*100)</f>
        <v>#DIV/0!</v>
      </c>
      <c r="J235" s="24" t="e">
        <f t="shared" si="52"/>
        <v>#DIV/0!</v>
      </c>
    </row>
    <row r="236" spans="1:10">
      <c r="A236" s="100">
        <v>323</v>
      </c>
      <c r="B236" s="104"/>
      <c r="C236" s="105"/>
      <c r="D236" s="127" t="s">
        <v>81</v>
      </c>
      <c r="E236" s="24">
        <f>SUM(E237+E238+E239+E240+E241+E242+E243+E244)</f>
        <v>0</v>
      </c>
      <c r="F236" s="24">
        <f>SUM(F237+F238+F239+F240+F241+F242+F243+F244)</f>
        <v>1500</v>
      </c>
      <c r="G236" s="24">
        <f>SUM(G237+G238+G239+G240+G241+G242+G243+G244)</f>
        <v>0</v>
      </c>
      <c r="H236" s="24">
        <f>SUM(H237+H238+H239+H240+H241+H242+H243+H244)</f>
        <v>13533.28</v>
      </c>
      <c r="I236" s="55" t="e">
        <f t="shared" si="60"/>
        <v>#DIV/0!</v>
      </c>
      <c r="J236" s="24">
        <f t="shared" si="52"/>
        <v>902.21866666666665</v>
      </c>
    </row>
    <row r="237" spans="1:10">
      <c r="A237" s="130">
        <v>3231</v>
      </c>
      <c r="B237" s="131"/>
      <c r="C237" s="132"/>
      <c r="D237" s="133" t="s">
        <v>188</v>
      </c>
      <c r="E237" s="26"/>
      <c r="F237" s="24">
        <v>0</v>
      </c>
      <c r="G237" s="24">
        <v>0</v>
      </c>
      <c r="H237" s="26">
        <v>0</v>
      </c>
      <c r="I237" s="55" t="e">
        <f t="shared" si="60"/>
        <v>#DIV/0!</v>
      </c>
      <c r="J237" s="24" t="e">
        <f t="shared" si="52"/>
        <v>#DIV/0!</v>
      </c>
    </row>
    <row r="238" spans="1:10" ht="25.5">
      <c r="A238" s="413">
        <v>3232</v>
      </c>
      <c r="B238" s="414"/>
      <c r="C238" s="414"/>
      <c r="D238" s="135" t="s">
        <v>83</v>
      </c>
      <c r="E238" s="136"/>
      <c r="F238" s="136">
        <v>1500</v>
      </c>
      <c r="G238" s="24">
        <v>0</v>
      </c>
      <c r="H238" s="136">
        <v>9518.75</v>
      </c>
      <c r="I238" s="55" t="e">
        <f t="shared" si="60"/>
        <v>#DIV/0!</v>
      </c>
      <c r="J238" s="24">
        <f t="shared" ref="J238:J260" si="61">SUM(H238/F238*100)</f>
        <v>634.58333333333337</v>
      </c>
    </row>
    <row r="239" spans="1:10">
      <c r="A239" s="134">
        <v>3233</v>
      </c>
      <c r="B239" s="137"/>
      <c r="C239" s="137"/>
      <c r="D239" s="135" t="s">
        <v>189</v>
      </c>
      <c r="E239" s="136"/>
      <c r="F239" s="24">
        <v>0</v>
      </c>
      <c r="G239" s="24">
        <v>0</v>
      </c>
      <c r="H239" s="136">
        <v>40</v>
      </c>
      <c r="I239" s="55" t="e">
        <f t="shared" si="60"/>
        <v>#DIV/0!</v>
      </c>
      <c r="J239" s="24" t="e">
        <f t="shared" si="61"/>
        <v>#DIV/0!</v>
      </c>
    </row>
    <row r="240" spans="1:10">
      <c r="A240" s="134">
        <v>3234</v>
      </c>
      <c r="B240" s="137"/>
      <c r="C240" s="137"/>
      <c r="D240" s="135" t="s">
        <v>85</v>
      </c>
      <c r="E240" s="136"/>
      <c r="F240" s="24">
        <v>0</v>
      </c>
      <c r="G240" s="24">
        <v>0</v>
      </c>
      <c r="H240" s="136">
        <v>3042.01</v>
      </c>
      <c r="I240" s="55" t="e">
        <f t="shared" si="60"/>
        <v>#DIV/0!</v>
      </c>
      <c r="J240" s="24" t="e">
        <f t="shared" si="61"/>
        <v>#DIV/0!</v>
      </c>
    </row>
    <row r="241" spans="1:10">
      <c r="A241" s="134">
        <v>3235</v>
      </c>
      <c r="B241" s="137"/>
      <c r="C241" s="137"/>
      <c r="D241" s="135" t="s">
        <v>86</v>
      </c>
      <c r="E241" s="136"/>
      <c r="F241" s="24">
        <v>0</v>
      </c>
      <c r="G241" s="24">
        <v>0</v>
      </c>
      <c r="H241" s="136">
        <v>932.52</v>
      </c>
      <c r="I241" s="55" t="e">
        <f t="shared" si="60"/>
        <v>#DIV/0!</v>
      </c>
      <c r="J241" s="24" t="e">
        <f t="shared" si="61"/>
        <v>#DIV/0!</v>
      </c>
    </row>
    <row r="242" spans="1:10">
      <c r="A242" s="134">
        <v>3236</v>
      </c>
      <c r="B242" s="137"/>
      <c r="C242" s="137"/>
      <c r="D242" s="135" t="s">
        <v>190</v>
      </c>
      <c r="E242" s="136"/>
      <c r="F242" s="24">
        <v>0</v>
      </c>
      <c r="G242" s="24">
        <v>0</v>
      </c>
      <c r="H242" s="136">
        <v>0</v>
      </c>
      <c r="I242" s="55" t="e">
        <f t="shared" si="60"/>
        <v>#DIV/0!</v>
      </c>
      <c r="J242" s="24" t="e">
        <f t="shared" si="61"/>
        <v>#DIV/0!</v>
      </c>
    </row>
    <row r="243" spans="1:10">
      <c r="A243" s="134">
        <v>3238</v>
      </c>
      <c r="B243" s="137"/>
      <c r="C243" s="137"/>
      <c r="D243" s="135" t="s">
        <v>89</v>
      </c>
      <c r="E243" s="136"/>
      <c r="F243" s="24">
        <v>0</v>
      </c>
      <c r="G243" s="24">
        <v>0</v>
      </c>
      <c r="H243" s="136">
        <v>0</v>
      </c>
      <c r="I243" s="55" t="e">
        <f t="shared" si="60"/>
        <v>#DIV/0!</v>
      </c>
      <c r="J243" s="24" t="e">
        <f t="shared" si="61"/>
        <v>#DIV/0!</v>
      </c>
    </row>
    <row r="244" spans="1:10">
      <c r="A244" s="134">
        <v>3239</v>
      </c>
      <c r="B244" s="137"/>
      <c r="C244" s="137"/>
      <c r="D244" s="135" t="s">
        <v>90</v>
      </c>
      <c r="E244" s="136"/>
      <c r="F244" s="24">
        <v>0</v>
      </c>
      <c r="G244" s="24">
        <v>0</v>
      </c>
      <c r="H244" s="136">
        <v>0</v>
      </c>
      <c r="I244" s="55" t="e">
        <f t="shared" si="60"/>
        <v>#DIV/0!</v>
      </c>
      <c r="J244" s="24" t="e">
        <f t="shared" si="61"/>
        <v>#DIV/0!</v>
      </c>
    </row>
    <row r="245" spans="1:10" ht="25.5">
      <c r="A245" s="134">
        <v>329</v>
      </c>
      <c r="B245" s="137"/>
      <c r="C245" s="137"/>
      <c r="D245" s="135" t="s">
        <v>92</v>
      </c>
      <c r="E245" s="136">
        <f>SUM(E246:E249)</f>
        <v>6601.25</v>
      </c>
      <c r="F245" s="136">
        <f>SUM(F246:F249)</f>
        <v>1000</v>
      </c>
      <c r="G245" s="136">
        <f>SUM(G246:G249)</f>
        <v>0</v>
      </c>
      <c r="H245" s="136">
        <f>SUM(H246:H249)</f>
        <v>6409.62</v>
      </c>
      <c r="I245" s="55">
        <f t="shared" si="60"/>
        <v>97.097064949820108</v>
      </c>
      <c r="J245" s="24">
        <f t="shared" si="61"/>
        <v>640.96199999999999</v>
      </c>
    </row>
    <row r="246" spans="1:10">
      <c r="A246" s="445">
        <v>3292</v>
      </c>
      <c r="B246" s="446"/>
      <c r="C246" s="447"/>
      <c r="D246" s="138" t="s">
        <v>94</v>
      </c>
      <c r="E246" s="26">
        <v>1469.14</v>
      </c>
      <c r="F246" s="24">
        <v>0</v>
      </c>
      <c r="G246" s="24">
        <v>0</v>
      </c>
      <c r="H246" s="26">
        <v>1198.02</v>
      </c>
      <c r="I246" s="55">
        <f t="shared" si="60"/>
        <v>81.545666172046225</v>
      </c>
      <c r="J246" s="24" t="e">
        <f t="shared" si="61"/>
        <v>#DIV/0!</v>
      </c>
    </row>
    <row r="247" spans="1:10">
      <c r="A247" s="448">
        <v>3293</v>
      </c>
      <c r="B247" s="449"/>
      <c r="C247" s="450"/>
      <c r="D247" s="139" t="s">
        <v>95</v>
      </c>
      <c r="E247" s="26">
        <v>2041.3</v>
      </c>
      <c r="F247" s="24">
        <v>0</v>
      </c>
      <c r="G247" s="24">
        <v>0</v>
      </c>
      <c r="H247" s="26">
        <v>2186.66</v>
      </c>
      <c r="I247" s="55">
        <f t="shared" si="60"/>
        <v>107.12095233429677</v>
      </c>
      <c r="J247" s="24" t="e">
        <f t="shared" si="61"/>
        <v>#DIV/0!</v>
      </c>
    </row>
    <row r="248" spans="1:10">
      <c r="A248" s="419">
        <v>3295</v>
      </c>
      <c r="B248" s="420"/>
      <c r="C248" s="421"/>
      <c r="D248" s="67" t="s">
        <v>97</v>
      </c>
      <c r="E248" s="26">
        <v>1682</v>
      </c>
      <c r="F248" s="24">
        <v>0</v>
      </c>
      <c r="G248" s="24">
        <v>0</v>
      </c>
      <c r="H248" s="26">
        <v>2561.5</v>
      </c>
      <c r="I248" s="55">
        <f t="shared" si="60"/>
        <v>152.28894173602853</v>
      </c>
      <c r="J248" s="24" t="e">
        <f t="shared" si="61"/>
        <v>#DIV/0!</v>
      </c>
    </row>
    <row r="249" spans="1:10">
      <c r="A249" s="419">
        <v>3299</v>
      </c>
      <c r="B249" s="420"/>
      <c r="C249" s="421"/>
      <c r="D249" s="67" t="s">
        <v>202</v>
      </c>
      <c r="E249" s="26">
        <v>1408.81</v>
      </c>
      <c r="F249" s="26">
        <v>1000</v>
      </c>
      <c r="G249" s="24">
        <v>0</v>
      </c>
      <c r="H249" s="26">
        <v>463.44</v>
      </c>
      <c r="I249" s="55">
        <f t="shared" si="60"/>
        <v>32.895848269106551</v>
      </c>
      <c r="J249" s="24">
        <f t="shared" si="61"/>
        <v>46.344000000000001</v>
      </c>
    </row>
    <row r="250" spans="1:10">
      <c r="A250" s="416">
        <v>34</v>
      </c>
      <c r="B250" s="417"/>
      <c r="C250" s="418"/>
      <c r="D250" s="68" t="s">
        <v>99</v>
      </c>
      <c r="E250" s="26">
        <f t="shared" ref="E250:H251" si="62">SUM(E251)</f>
        <v>0</v>
      </c>
      <c r="F250" s="26">
        <f t="shared" si="62"/>
        <v>0</v>
      </c>
      <c r="G250" s="26">
        <f t="shared" si="62"/>
        <v>0</v>
      </c>
      <c r="H250" s="26">
        <f t="shared" si="62"/>
        <v>0</v>
      </c>
      <c r="I250" s="55" t="e">
        <f t="shared" si="60"/>
        <v>#DIV/0!</v>
      </c>
      <c r="J250" s="24" t="e">
        <f t="shared" si="61"/>
        <v>#DIV/0!</v>
      </c>
    </row>
    <row r="251" spans="1:10">
      <c r="A251" s="416">
        <v>343</v>
      </c>
      <c r="B251" s="417"/>
      <c r="C251" s="418"/>
      <c r="D251" s="68" t="s">
        <v>100</v>
      </c>
      <c r="E251" s="26">
        <f t="shared" si="62"/>
        <v>0</v>
      </c>
      <c r="F251" s="26">
        <f t="shared" si="62"/>
        <v>0</v>
      </c>
      <c r="G251" s="26">
        <f t="shared" si="62"/>
        <v>0</v>
      </c>
      <c r="H251" s="26">
        <f t="shared" si="62"/>
        <v>0</v>
      </c>
      <c r="I251" s="55" t="e">
        <f t="shared" si="60"/>
        <v>#DIV/0!</v>
      </c>
      <c r="J251" s="24" t="e">
        <f t="shared" si="61"/>
        <v>#DIV/0!</v>
      </c>
    </row>
    <row r="252" spans="1:10">
      <c r="A252" s="431">
        <v>3431</v>
      </c>
      <c r="B252" s="432"/>
      <c r="C252" s="433"/>
      <c r="D252" s="68" t="s">
        <v>222</v>
      </c>
      <c r="E252" s="26"/>
      <c r="F252" s="24">
        <v>0</v>
      </c>
      <c r="G252" s="24">
        <v>0</v>
      </c>
      <c r="H252" s="26">
        <v>0</v>
      </c>
      <c r="I252" s="55" t="e">
        <f t="shared" si="60"/>
        <v>#DIV/0!</v>
      </c>
      <c r="J252" s="24" t="e">
        <f t="shared" si="61"/>
        <v>#DIV/0!</v>
      </c>
    </row>
    <row r="253" spans="1:10" ht="25.5">
      <c r="A253" s="425">
        <v>4</v>
      </c>
      <c r="B253" s="426"/>
      <c r="C253" s="427"/>
      <c r="D253" s="97" t="s">
        <v>208</v>
      </c>
      <c r="E253" s="140">
        <f>SUM(E254+E257)</f>
        <v>0</v>
      </c>
      <c r="F253" s="140">
        <f>SUM(F254+F257)</f>
        <v>0</v>
      </c>
      <c r="G253" s="140">
        <f>SUM(G254+G257)</f>
        <v>0</v>
      </c>
      <c r="H253" s="140">
        <f>SUM(H254+H257)</f>
        <v>0</v>
      </c>
      <c r="I253" s="55" t="e">
        <f t="shared" si="60"/>
        <v>#DIV/0!</v>
      </c>
      <c r="J253" s="151" t="e">
        <f t="shared" si="61"/>
        <v>#DIV/0!</v>
      </c>
    </row>
    <row r="254" spans="1:10" ht="25.5">
      <c r="A254" s="434">
        <v>42</v>
      </c>
      <c r="B254" s="435"/>
      <c r="C254" s="436"/>
      <c r="D254" s="127" t="s">
        <v>111</v>
      </c>
      <c r="E254" s="141">
        <f>SUM(E255)</f>
        <v>0</v>
      </c>
      <c r="F254" s="141">
        <f>SUM(F255)</f>
        <v>0</v>
      </c>
      <c r="G254" s="141">
        <f>SUM(G255)</f>
        <v>0</v>
      </c>
      <c r="H254" s="141">
        <f>SUM(H255)</f>
        <v>0</v>
      </c>
      <c r="I254" s="55" t="e">
        <f t="shared" si="60"/>
        <v>#DIV/0!</v>
      </c>
      <c r="J254" s="152" t="e">
        <f t="shared" si="61"/>
        <v>#DIV/0!</v>
      </c>
    </row>
    <row r="255" spans="1:10">
      <c r="A255" s="416">
        <v>422</v>
      </c>
      <c r="B255" s="417"/>
      <c r="C255" s="418"/>
      <c r="D255" s="68" t="s">
        <v>203</v>
      </c>
      <c r="E255" s="26">
        <f>(E256)</f>
        <v>0</v>
      </c>
      <c r="F255" s="26">
        <f>(F256)</f>
        <v>0</v>
      </c>
      <c r="G255" s="26">
        <f>(G256)</f>
        <v>0</v>
      </c>
      <c r="H255" s="26">
        <f>(H256)</f>
        <v>0</v>
      </c>
      <c r="I255" s="55" t="e">
        <f t="shared" si="60"/>
        <v>#DIV/0!</v>
      </c>
      <c r="J255" s="152" t="e">
        <f t="shared" si="61"/>
        <v>#DIV/0!</v>
      </c>
    </row>
    <row r="256" spans="1:10">
      <c r="A256" s="416">
        <v>4227</v>
      </c>
      <c r="B256" s="417"/>
      <c r="C256" s="418"/>
      <c r="D256" s="68" t="s">
        <v>240</v>
      </c>
      <c r="E256" s="26"/>
      <c r="F256" s="24">
        <v>0</v>
      </c>
      <c r="G256" s="24">
        <v>0</v>
      </c>
      <c r="H256" s="26">
        <v>0</v>
      </c>
      <c r="I256" s="55" t="e">
        <f t="shared" si="60"/>
        <v>#DIV/0!</v>
      </c>
      <c r="J256" s="152" t="e">
        <f t="shared" si="61"/>
        <v>#DIV/0!</v>
      </c>
    </row>
    <row r="257" spans="1:10" ht="25.5">
      <c r="A257" s="434">
        <v>45</v>
      </c>
      <c r="B257" s="435"/>
      <c r="C257" s="436"/>
      <c r="D257" s="127" t="s">
        <v>208</v>
      </c>
      <c r="E257" s="141">
        <f t="shared" ref="E257:H258" si="63">(E258)</f>
        <v>0</v>
      </c>
      <c r="F257" s="141">
        <f t="shared" si="63"/>
        <v>0</v>
      </c>
      <c r="G257" s="141">
        <f t="shared" si="63"/>
        <v>0</v>
      </c>
      <c r="H257" s="141">
        <f t="shared" si="63"/>
        <v>0</v>
      </c>
      <c r="I257" s="55" t="e">
        <f t="shared" si="60"/>
        <v>#DIV/0!</v>
      </c>
      <c r="J257" s="152" t="e">
        <f t="shared" si="61"/>
        <v>#DIV/0!</v>
      </c>
    </row>
    <row r="258" spans="1:10">
      <c r="A258" s="416">
        <v>452</v>
      </c>
      <c r="B258" s="417"/>
      <c r="C258" s="418"/>
      <c r="D258" s="68" t="s">
        <v>124</v>
      </c>
      <c r="E258" s="26">
        <f t="shared" si="63"/>
        <v>0</v>
      </c>
      <c r="F258" s="26">
        <f t="shared" si="63"/>
        <v>0</v>
      </c>
      <c r="G258" s="26">
        <f t="shared" si="63"/>
        <v>0</v>
      </c>
      <c r="H258" s="26">
        <f t="shared" si="63"/>
        <v>0</v>
      </c>
      <c r="I258" s="55" t="e">
        <f t="shared" si="60"/>
        <v>#DIV/0!</v>
      </c>
      <c r="J258" s="152" t="e">
        <f t="shared" si="61"/>
        <v>#DIV/0!</v>
      </c>
    </row>
    <row r="259" spans="1:10">
      <c r="A259" s="419">
        <v>4521</v>
      </c>
      <c r="B259" s="420"/>
      <c r="C259" s="421"/>
      <c r="D259" s="68" t="s">
        <v>124</v>
      </c>
      <c r="E259" s="26"/>
      <c r="F259" s="24">
        <v>0</v>
      </c>
      <c r="G259" s="24">
        <v>0</v>
      </c>
      <c r="H259" s="26">
        <v>0</v>
      </c>
      <c r="I259" s="55" t="e">
        <f t="shared" si="60"/>
        <v>#DIV/0!</v>
      </c>
      <c r="J259" s="152" t="e">
        <f t="shared" si="61"/>
        <v>#DIV/0!</v>
      </c>
    </row>
    <row r="260" spans="1:10" ht="25.5">
      <c r="A260" s="422" t="s">
        <v>241</v>
      </c>
      <c r="B260" s="422"/>
      <c r="C260" s="422"/>
      <c r="D260" s="95" t="s">
        <v>50</v>
      </c>
      <c r="E260" s="18">
        <f t="shared" ref="E260:H263" si="64">SUM(E261)</f>
        <v>0</v>
      </c>
      <c r="F260" s="366">
        <f t="shared" si="64"/>
        <v>600</v>
      </c>
      <c r="G260" s="18">
        <f t="shared" si="64"/>
        <v>0</v>
      </c>
      <c r="H260" s="18">
        <f t="shared" si="64"/>
        <v>299.7</v>
      </c>
      <c r="I260" s="55" t="e">
        <f t="shared" si="60"/>
        <v>#DIV/0!</v>
      </c>
      <c r="J260" s="18">
        <f t="shared" si="61"/>
        <v>49.95</v>
      </c>
    </row>
    <row r="261" spans="1:10">
      <c r="A261" s="96">
        <v>3</v>
      </c>
      <c r="B261" s="142"/>
      <c r="C261" s="143"/>
      <c r="D261" s="144" t="s">
        <v>57</v>
      </c>
      <c r="E261" s="20">
        <f t="shared" si="64"/>
        <v>0</v>
      </c>
      <c r="F261" s="20">
        <f t="shared" si="64"/>
        <v>600</v>
      </c>
      <c r="G261" s="20">
        <f t="shared" si="64"/>
        <v>0</v>
      </c>
      <c r="H261" s="20">
        <f t="shared" si="64"/>
        <v>299.7</v>
      </c>
      <c r="I261" s="55" t="e">
        <f t="shared" si="60"/>
        <v>#DIV/0!</v>
      </c>
      <c r="J261" s="20">
        <f t="shared" ref="J261:J271" si="65">SUM(H261/F261*100)</f>
        <v>49.95</v>
      </c>
    </row>
    <row r="262" spans="1:10">
      <c r="A262" s="98">
        <v>32</v>
      </c>
      <c r="B262" s="145"/>
      <c r="C262" s="146"/>
      <c r="D262" s="114" t="s">
        <v>74</v>
      </c>
      <c r="E262" s="22">
        <f t="shared" si="64"/>
        <v>0</v>
      </c>
      <c r="F262" s="22">
        <f t="shared" si="64"/>
        <v>600</v>
      </c>
      <c r="G262" s="22">
        <f t="shared" si="64"/>
        <v>0</v>
      </c>
      <c r="H262" s="22">
        <f t="shared" si="64"/>
        <v>299.7</v>
      </c>
      <c r="I262" s="55" t="e">
        <f t="shared" si="60"/>
        <v>#DIV/0!</v>
      </c>
      <c r="J262" s="22">
        <f t="shared" si="65"/>
        <v>49.95</v>
      </c>
    </row>
    <row r="263" spans="1:10">
      <c r="A263" s="100">
        <v>322</v>
      </c>
      <c r="B263" s="104"/>
      <c r="C263" s="105"/>
      <c r="D263" s="127" t="s">
        <v>74</v>
      </c>
      <c r="E263" s="24">
        <f t="shared" si="64"/>
        <v>0</v>
      </c>
      <c r="F263" s="24">
        <f t="shared" si="64"/>
        <v>600</v>
      </c>
      <c r="G263" s="24">
        <f t="shared" si="64"/>
        <v>0</v>
      </c>
      <c r="H263" s="24">
        <f t="shared" si="64"/>
        <v>299.7</v>
      </c>
      <c r="I263" s="55" t="e">
        <f t="shared" si="60"/>
        <v>#DIV/0!</v>
      </c>
      <c r="J263" s="24">
        <f t="shared" si="65"/>
        <v>49.95</v>
      </c>
    </row>
    <row r="264" spans="1:10">
      <c r="A264" s="130">
        <v>3221</v>
      </c>
      <c r="B264" s="131"/>
      <c r="C264" s="132"/>
      <c r="D264" s="118" t="s">
        <v>230</v>
      </c>
      <c r="E264" s="26"/>
      <c r="F264" s="26">
        <v>600</v>
      </c>
      <c r="G264" s="24"/>
      <c r="H264" s="26">
        <v>299.7</v>
      </c>
      <c r="I264" s="55" t="e">
        <f t="shared" ref="I264:I271" si="66">SUM(H264/E264*100)</f>
        <v>#DIV/0!</v>
      </c>
      <c r="J264" s="24">
        <f t="shared" si="65"/>
        <v>49.95</v>
      </c>
    </row>
    <row r="265" spans="1:10" ht="38.25">
      <c r="A265" s="423" t="s">
        <v>242</v>
      </c>
      <c r="B265" s="423"/>
      <c r="C265" s="423"/>
      <c r="D265" s="89" t="s">
        <v>243</v>
      </c>
      <c r="E265" s="147">
        <f t="shared" ref="E265:H267" si="67">SUM(E266)</f>
        <v>3819.6800000000003</v>
      </c>
      <c r="F265" s="147">
        <f t="shared" si="67"/>
        <v>918</v>
      </c>
      <c r="G265" s="147">
        <f t="shared" si="67"/>
        <v>0</v>
      </c>
      <c r="H265" s="147">
        <f t="shared" si="67"/>
        <v>3406.15</v>
      </c>
      <c r="I265" s="147">
        <f t="shared" si="66"/>
        <v>89.173700414694423</v>
      </c>
      <c r="J265" s="147">
        <f t="shared" si="65"/>
        <v>371.04030501089323</v>
      </c>
    </row>
    <row r="266" spans="1:10" ht="25.5">
      <c r="A266" s="424" t="s">
        <v>194</v>
      </c>
      <c r="B266" s="424"/>
      <c r="C266" s="424"/>
      <c r="D266" s="17" t="s">
        <v>195</v>
      </c>
      <c r="E266" s="147">
        <f t="shared" si="67"/>
        <v>3819.6800000000003</v>
      </c>
      <c r="F266" s="147">
        <f t="shared" si="67"/>
        <v>918</v>
      </c>
      <c r="G266" s="147">
        <f t="shared" si="67"/>
        <v>0</v>
      </c>
      <c r="H266" s="147">
        <f t="shared" si="67"/>
        <v>3406.15</v>
      </c>
      <c r="I266" s="147">
        <f t="shared" si="66"/>
        <v>89.173700414694423</v>
      </c>
      <c r="J266" s="147">
        <f t="shared" si="65"/>
        <v>371.04030501089323</v>
      </c>
    </row>
    <row r="267" spans="1:10">
      <c r="A267" s="425">
        <v>3</v>
      </c>
      <c r="B267" s="426"/>
      <c r="C267" s="427"/>
      <c r="D267" s="144" t="s">
        <v>57</v>
      </c>
      <c r="E267" s="144">
        <f t="shared" si="67"/>
        <v>3819.6800000000003</v>
      </c>
      <c r="F267" s="365">
        <f t="shared" si="67"/>
        <v>918</v>
      </c>
      <c r="G267" s="144">
        <f t="shared" si="67"/>
        <v>0</v>
      </c>
      <c r="H267" s="144">
        <f t="shared" si="67"/>
        <v>3406.15</v>
      </c>
      <c r="I267" s="382">
        <f t="shared" si="66"/>
        <v>89.173700414694423</v>
      </c>
      <c r="J267" s="153">
        <f t="shared" si="65"/>
        <v>371.04030501089323</v>
      </c>
    </row>
    <row r="268" spans="1:10">
      <c r="A268" s="428">
        <v>38</v>
      </c>
      <c r="B268" s="429"/>
      <c r="C268" s="430"/>
      <c r="D268" s="146" t="s">
        <v>108</v>
      </c>
      <c r="E268" s="378">
        <f>(E269)</f>
        <v>3819.6800000000003</v>
      </c>
      <c r="F268" s="364">
        <f>(F269)</f>
        <v>918</v>
      </c>
      <c r="G268" s="146">
        <f>(G269)</f>
        <v>0</v>
      </c>
      <c r="H268" s="148">
        <f>(H269)</f>
        <v>3406.15</v>
      </c>
      <c r="I268" s="381">
        <f t="shared" si="66"/>
        <v>89.173700414694423</v>
      </c>
      <c r="J268" s="154">
        <f t="shared" si="65"/>
        <v>371.04030501089323</v>
      </c>
    </row>
    <row r="269" spans="1:10">
      <c r="A269" s="413">
        <v>381</v>
      </c>
      <c r="B269" s="414"/>
      <c r="C269" s="415"/>
      <c r="D269" s="149" t="s">
        <v>44</v>
      </c>
      <c r="E269" s="150">
        <f>SUM(E270+E271)</f>
        <v>3819.6800000000003</v>
      </c>
      <c r="F269" s="150">
        <f>SUM(F270+F271)</f>
        <v>918</v>
      </c>
      <c r="G269" s="150">
        <f>SUM(G270+G271)</f>
        <v>0</v>
      </c>
      <c r="H269" s="150">
        <f>SUM(H270+H271)</f>
        <v>3406.15</v>
      </c>
      <c r="I269" s="55">
        <f t="shared" si="66"/>
        <v>89.173700414694423</v>
      </c>
      <c r="J269" s="55">
        <f t="shared" si="65"/>
        <v>371.04030501089323</v>
      </c>
    </row>
    <row r="270" spans="1:10">
      <c r="A270" s="413">
        <v>3811</v>
      </c>
      <c r="B270" s="414"/>
      <c r="C270" s="415"/>
      <c r="D270" s="149" t="s">
        <v>244</v>
      </c>
      <c r="E270" s="150">
        <v>2000</v>
      </c>
      <c r="F270" s="150">
        <v>0</v>
      </c>
      <c r="G270" s="150">
        <v>0</v>
      </c>
      <c r="H270" s="24">
        <v>2487.8000000000002</v>
      </c>
      <c r="I270" s="55">
        <f t="shared" si="66"/>
        <v>124.39</v>
      </c>
      <c r="J270" s="55" t="e">
        <f t="shared" si="65"/>
        <v>#DIV/0!</v>
      </c>
    </row>
    <row r="271" spans="1:10">
      <c r="A271" s="413">
        <v>3812</v>
      </c>
      <c r="B271" s="414"/>
      <c r="C271" s="415"/>
      <c r="D271" s="149" t="s">
        <v>110</v>
      </c>
      <c r="E271" s="150">
        <v>1819.68</v>
      </c>
      <c r="F271" s="150">
        <v>918</v>
      </c>
      <c r="G271" s="150">
        <v>0</v>
      </c>
      <c r="H271" s="24">
        <v>918.35</v>
      </c>
      <c r="I271" s="55">
        <f t="shared" si="66"/>
        <v>50.467664644333063</v>
      </c>
      <c r="J271" s="55">
        <f t="shared" si="65"/>
        <v>100.03812636165577</v>
      </c>
    </row>
    <row r="276" spans="11:12">
      <c r="L276" s="155"/>
    </row>
    <row r="283" spans="11:12">
      <c r="K283" s="55"/>
    </row>
    <row r="284" spans="11:12">
      <c r="K284" s="55"/>
    </row>
    <row r="285" spans="11:12">
      <c r="K285" s="55"/>
    </row>
  </sheetData>
  <mergeCells count="193">
    <mergeCell ref="A175:C175"/>
    <mergeCell ref="A176:C176"/>
    <mergeCell ref="A177:C177"/>
    <mergeCell ref="A178:C178"/>
    <mergeCell ref="A179:C179"/>
    <mergeCell ref="A181:C181"/>
    <mergeCell ref="A182:C182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74:C174"/>
    <mergeCell ref="A1:K1"/>
    <mergeCell ref="A5:I5"/>
    <mergeCell ref="A7:C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8:C58"/>
    <mergeCell ref="A59:C59"/>
    <mergeCell ref="A60:C60"/>
    <mergeCell ref="A65:C65"/>
    <mergeCell ref="A70:C70"/>
    <mergeCell ref="A71:C71"/>
    <mergeCell ref="A72:C72"/>
    <mergeCell ref="A73:C73"/>
    <mergeCell ref="A74:C74"/>
    <mergeCell ref="A77:C77"/>
    <mergeCell ref="A78:C78"/>
    <mergeCell ref="A79:C79"/>
    <mergeCell ref="A80:C80"/>
    <mergeCell ref="A81:C81"/>
    <mergeCell ref="A86:C86"/>
    <mergeCell ref="A87:C87"/>
    <mergeCell ref="A88:C88"/>
    <mergeCell ref="A89:C89"/>
    <mergeCell ref="A82:C82"/>
    <mergeCell ref="A83:C83"/>
    <mergeCell ref="A84:C84"/>
    <mergeCell ref="A90:C90"/>
    <mergeCell ref="A91:C91"/>
    <mergeCell ref="A92:C92"/>
    <mergeCell ref="A97:C97"/>
    <mergeCell ref="A98:C98"/>
    <mergeCell ref="A100:C100"/>
    <mergeCell ref="A103:C103"/>
    <mergeCell ref="A104:C104"/>
    <mergeCell ref="A105:C105"/>
    <mergeCell ref="A106:C106"/>
    <mergeCell ref="A107:C107"/>
    <mergeCell ref="A111:C111"/>
    <mergeCell ref="A112:C112"/>
    <mergeCell ref="A113:C113"/>
    <mergeCell ref="A114:C114"/>
    <mergeCell ref="A115:C115"/>
    <mergeCell ref="A116:C116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42:C142"/>
    <mergeCell ref="A144:C144"/>
    <mergeCell ref="A145:C145"/>
    <mergeCell ref="A146:C146"/>
    <mergeCell ref="A147:C147"/>
    <mergeCell ref="A149:C149"/>
    <mergeCell ref="A156:C156"/>
    <mergeCell ref="A157:C157"/>
    <mergeCell ref="A160:C160"/>
    <mergeCell ref="A150:C150"/>
    <mergeCell ref="A143:C143"/>
    <mergeCell ref="A185:C185"/>
    <mergeCell ref="A186:C186"/>
    <mergeCell ref="A187:C187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38:C238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71:C271"/>
    <mergeCell ref="A258:C258"/>
    <mergeCell ref="A259:C259"/>
    <mergeCell ref="A260:C260"/>
    <mergeCell ref="A265:C265"/>
    <mergeCell ref="A266:C266"/>
    <mergeCell ref="A267:C267"/>
    <mergeCell ref="A268:C268"/>
    <mergeCell ref="A269:C269"/>
    <mergeCell ref="A270:C270"/>
  </mergeCells>
  <pageMargins left="0.7" right="0.7" top="0.75" bottom="0.75" header="0.3" footer="0.3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Maja Raič</cp:lastModifiedBy>
  <cp:lastPrinted>2025-03-28T10:28:58Z</cp:lastPrinted>
  <dcterms:created xsi:type="dcterms:W3CDTF">2022-08-12T12:51:00Z</dcterms:created>
  <dcterms:modified xsi:type="dcterms:W3CDTF">2025-03-28T13:10:07Z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AC619FCF90514DBBA79C2C462EF78BD2_13</vt:lpwstr>
  </property>
  <property fmtid="{D5CDD505-2E9C-101B-9397-08002B2CF9AE}" pid="3" name="KSOProductBuildVer">
    <vt:lpwstr>1033-12.2.0.13489</vt:lpwstr>
  </property>
</Properties>
</file>