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44525"/>
</workbook>
</file>

<file path=xl/sharedStrings.xml><?xml version="1.0" encoding="utf-8"?>
<sst xmlns="http://schemas.openxmlformats.org/spreadsheetml/2006/main" count="507" uniqueCount="260">
  <si>
    <t>GODIŠNJI IZVJEŠTAJ O IZVRŠENJU FINANCIJSKOG PLANA PRORAČUNSKOG KORISNIKA JEDINICE LOKALNE I PODRUČNE (REGIONALNE) SAMOUPRAVE 
ZA 2023. GODINU</t>
  </si>
  <si>
    <t>I. OPĆI DIO</t>
  </si>
  <si>
    <t>A) SAŽETAK RAČUNA PRIHODA I RASHODA</t>
  </si>
  <si>
    <t>EUR</t>
  </si>
  <si>
    <t>OSTVARENJE/IZVRŠENJE  1.-12.2022.</t>
  </si>
  <si>
    <t>IZVORNI PLAN ILI REBALANS 2023.</t>
  </si>
  <si>
    <t>TEKUĆI PLAN 2023.</t>
  </si>
  <si>
    <t>OSTVARENJE/IZVRŠENJE  1.-12.2023.</t>
  </si>
  <si>
    <t>INDEKS              5/2*100</t>
  </si>
  <si>
    <t>INDEKS          5/3*100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</si>
  <si>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</si>
  <si>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</si>
  <si>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</si>
  <si>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</si>
  <si>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</si>
  <si>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</si>
  <si>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</si>
  <si>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</si>
  <si>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INDEKS          5/4*100</t>
  </si>
  <si>
    <t>8 PRIMICI OD FINANCIJSKE IMOVINE I ZADUŽIVANJA</t>
  </si>
  <si>
    <t>5 IZDACI ZA FINANCIJSKU IMOVINU I OTPLATE ZAJMOVA</t>
  </si>
  <si>
    <t>NETO FINANCIRANJE</t>
  </si>
  <si>
    <t>PRENESENI VIŠAK/MANJAK IZ PRETHODNE GODINE</t>
  </si>
  <si>
    <t>PRIJENOS VIŠAKA/MANJAKA U SLJEDEĆE RAZDOBLJE</t>
  </si>
  <si>
    <t xml:space="preserve"> RAČUN PRIHODA I RASHODA </t>
  </si>
  <si>
    <t>IZVJEŠTAJ O PRIHODIMA I RASHODIMA PREMA EKONOMSKOJ KLASIFIKACIJI</t>
  </si>
  <si>
    <t>BROJČANA OZNAKA I NAZIV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</si>
  <si>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</si>
  <si>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</si>
  <si>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</si>
  <si>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</si>
  <si>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>INDEKS                                   5/2*100</t>
  </si>
  <si>
    <t>INDEKS                                   5/3*100</t>
  </si>
  <si>
    <t>UKUPNI PRIHODI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</si>
  <si>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</si>
  <si>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</si>
  <si>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</si>
  <si>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</si>
  <si>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</si>
  <si>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</si>
  <si>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</si>
  <si>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</si>
  <si>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</si>
  <si>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</si>
  <si>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</si>
  <si>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</si>
  <si>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Ostali prihodi od 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</si>
  <si>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</si>
  <si>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</si>
  <si>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</si>
  <si>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od prodaje proizv. i robe te pruž. usluga,prihodi od donacija te povrati po protestiranim jamstvima</t>
  </si>
  <si>
    <t>Prihodi od prodaje proizvoda i roba te pruženih usluga</t>
  </si>
  <si>
    <t>Prihodi od pruženih usluga</t>
  </si>
  <si>
    <t>Donacije od pravnih i fizičkih ososba izvan općeg proračuna i povrat donacija po protestiranim jamstvima</t>
  </si>
  <si>
    <t>Tekuće donacije</t>
  </si>
  <si>
    <t>Kapitalne donacije</t>
  </si>
  <si>
    <t>Prihodi od nadležnog proračuna i od HZZo-a temeljem ugovornih obveza</t>
  </si>
  <si>
    <t>Prihodi od nadležnog proračunaza financiranjeredovne djelatnosti proračunskih korisnika</t>
  </si>
  <si>
    <t>Prihodi od nadležnog proračuna za financiranje rashoda poslovanja</t>
  </si>
  <si>
    <t>Prihodi od nadležnog proračuna za nabavu nefinancijske imovine</t>
  </si>
  <si>
    <t>Prihodi od prodaje nefinancijske imovine</t>
  </si>
  <si>
    <t>Prihodi od prodaje proizvedene dugotrajne imovine</t>
  </si>
  <si>
    <t>Prihodi od prodaje građevinskih objekata</t>
  </si>
  <si>
    <t>Stambeni objekti</t>
  </si>
  <si>
    <t>…</t>
  </si>
  <si>
    <t>INDEKS                                   5/4*100</t>
  </si>
  <si>
    <t>UKUPNI RASHODI</t>
  </si>
  <si>
    <t>Rashodi poslovanja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</si>
  <si>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</si>
  <si>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</si>
  <si>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</si>
  <si>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</si>
  <si>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</si>
  <si>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</si>
  <si>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</si>
  <si>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 za mirovinsko osiguranje</t>
  </si>
  <si>
    <t>Dop.za obvezno zdravstv. osiguranje</t>
  </si>
  <si>
    <t>Dop.za obvezno osig. u sl. nezaposl.</t>
  </si>
  <si>
    <t>Materijalni rashodi</t>
  </si>
  <si>
    <t>Naknade troškova zaposlenima</t>
  </si>
  <si>
    <t>Službena putovanja</t>
  </si>
  <si>
    <t>Naknade za prijevoz, za rad na terenu i odvojeni život</t>
  </si>
  <si>
    <t>Stručna usavršavanja</t>
  </si>
  <si>
    <t>Ostale naknade zaposlenima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</si>
  <si>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</si>
  <si>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</si>
  <si>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</si>
  <si>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</si>
  <si>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</si>
  <si>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</si>
  <si>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</si>
  <si>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</si>
  <si>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telefona,pošte</t>
  </si>
  <si>
    <t>Usluge tekućeg i investicijskog održavanja</t>
  </si>
  <si>
    <t>Promidžbeni materijal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</si>
  <si>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</si>
  <si>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</si>
  <si>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</si>
  <si>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</si>
  <si>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</si>
  <si>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</si>
  <si>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Naknade troškova osobama izvan radnog odnosa</t>
  </si>
  <si>
    <t>Ostali nespomenuti rashodi poslovanja</t>
  </si>
  <si>
    <t>Naknade za rad pred. i izvr. tijela, povjer. i sl.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</si>
  <si>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</si>
  <si>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</si>
  <si>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</si>
  <si>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</si>
  <si>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</si>
  <si>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</si>
  <si>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</si>
  <si>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</si>
  <si>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Negativne tečajne razlike i valutna klauzula</t>
  </si>
  <si>
    <t>Zatezne kamate</t>
  </si>
  <si>
    <t>Ostali nespomenuti financijski rashodi</t>
  </si>
  <si>
    <t>Naknade građanima i kućanstvima na temelju osiguranja i druge naknade</t>
  </si>
  <si>
    <t>Ostale naknade građanima i kućanstvima iz proračuna</t>
  </si>
  <si>
    <t>Naknade građanima i kućanstvima u naravi</t>
  </si>
  <si>
    <t>Ostali rashodi</t>
  </si>
  <si>
    <t>Tekuće donacije u novcu</t>
  </si>
  <si>
    <t>Tekuće donacije u naravi</t>
  </si>
  <si>
    <t>Rashodi za nabavu nefinancijske imovine</t>
  </si>
  <si>
    <t>Rashodi za nabavu proizvedene dugotrajne imovine</t>
  </si>
  <si>
    <t>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</si>
  <si>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</si>
  <si>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</si>
  <si>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</si>
  <si>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</si>
  <si>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</si>
  <si>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</si>
  <si>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</si>
  <si>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</si>
  <si>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Rashodi za dodatna ulaganja na financijskoj imovini</t>
  </si>
  <si>
    <t>Dodatna ulaganja na građevinskim objektima</t>
  </si>
  <si>
    <t xml:space="preserve">Dodatna ulaganja na postrojenjima </t>
  </si>
  <si>
    <t xml:space="preserve"> IZVJEŠTAJ O PRIHODIMA  PREMA IZVORIMA FINANCIRANJA</t>
  </si>
  <si>
    <t>Brojčana oznaka i naziv</t>
  </si>
  <si>
    <t>INDEKS                                5/2*100</t>
  </si>
  <si>
    <t>INDEKS                                5/4*100</t>
  </si>
  <si>
    <t>1 Opći prihodi i primici</t>
  </si>
  <si>
    <t xml:space="preserve">  11 Opći prihodi i primici</t>
  </si>
  <si>
    <t>3 Vlastiti prihodi</t>
  </si>
  <si>
    <r>
      <rPr>
        <b/>
        <sz val="10"/>
        <rFont val="Arial"/>
        <charset val="238"/>
      </rPr>
      <t xml:space="preserve">  </t>
    </r>
    <r>
      <rPr>
        <sz val="10"/>
        <rFont val="Arial"/>
        <charset val="134"/>
      </rPr>
      <t>32 Vlastiti prihodi</t>
    </r>
  </si>
  <si>
    <t>4 Prihodi za posebne namjene</t>
  </si>
  <si>
    <t>43 Prihodi za posebne namjene-proračunski korisnici</t>
  </si>
  <si>
    <t>44 Decentralizirana sredtva</t>
  </si>
  <si>
    <t>5  Pomoći</t>
  </si>
  <si>
    <t>52 Ostale pomoći</t>
  </si>
  <si>
    <t>56 Fondovi EU</t>
  </si>
  <si>
    <t>58 Ostale pomoći-proračunski korisnici</t>
  </si>
  <si>
    <t>59 Pomoći/Fondovi EU</t>
  </si>
  <si>
    <t>6 Donacije</t>
  </si>
  <si>
    <t>62 Donacije-proračunski korisnici</t>
  </si>
  <si>
    <t>7 Prihodi od prodaje nef. imovine</t>
  </si>
  <si>
    <t>72 Prihodi od prodaje proizv.</t>
  </si>
  <si>
    <t>IZVJEŠTAJ O RASHODIMA PREMA IZVORIMA FINANCIRANJA</t>
  </si>
  <si>
    <t>Izvršenje 2022.</t>
  </si>
  <si>
    <t>Izvorni plan 2023.</t>
  </si>
  <si>
    <t>Tekući plan 2023.</t>
  </si>
  <si>
    <t>Izvršenje 2023.</t>
  </si>
  <si>
    <t>Indeks                                5/2*100</t>
  </si>
  <si>
    <t>Indeks                                5/3*100</t>
  </si>
  <si>
    <t>IZVJEŠTAJ O RASHODIMA PREMA FUNKCIJSKOJ KLASIFIKACIJI</t>
  </si>
  <si>
    <t>INDEKS                  5/2*100</t>
  </si>
  <si>
    <t xml:space="preserve">INDEKS            5/3*100               </t>
  </si>
  <si>
    <t>09 Obrazovanje</t>
  </si>
  <si>
    <t>092 Srednjoškolsko obrazovanje</t>
  </si>
  <si>
    <t>0922 Više srednjoškolsko obrazovanje</t>
  </si>
  <si>
    <t>B. RAČUN FINANCIRANJA PREMA EKONOMSKOJ KLASIFIKACIJI</t>
  </si>
  <si>
    <t>Razred</t>
  </si>
  <si>
    <t>Skupina</t>
  </si>
  <si>
    <t>Naziv</t>
  </si>
  <si>
    <t>INDEKS                  5/3*100</t>
  </si>
  <si>
    <t>PRIMICI UKUPNO</t>
  </si>
  <si>
    <t>Primici od financijske imovine i zaduživanja</t>
  </si>
  <si>
    <t>Primici od zaduživanja</t>
  </si>
  <si>
    <t>IZDACI UKUPNO</t>
  </si>
  <si>
    <t>Izdaci za financijsku imovinu i otplate zajmova</t>
  </si>
  <si>
    <t>Izdaci za otplatu glavnice primljenih kredita i zajmova</t>
  </si>
  <si>
    <t>B. RAČUN FINANCIRANJA PREMA IZVORIMA FINANCIRANJA</t>
  </si>
  <si>
    <t>8 Namjenski primici od zaduživanja</t>
  </si>
  <si>
    <t xml:space="preserve">  81 Namjenski primici od zaduživanja</t>
  </si>
  <si>
    <t xml:space="preserve">  31 Vlastiti prihodi</t>
  </si>
  <si>
    <t>II.POSEBNI DIO</t>
  </si>
  <si>
    <t xml:space="preserve"> IZVJEŠTAJ PO PROGRAMSKOJ  KLASIFIKACIJI</t>
  </si>
  <si>
    <t>Šifra</t>
  </si>
  <si>
    <t xml:space="preserve">Naziv </t>
  </si>
  <si>
    <t>INDEKS                   5/2*100</t>
  </si>
  <si>
    <t>INDEKS           5/3*100</t>
  </si>
  <si>
    <t>Proračunski korisnik  18514</t>
  </si>
  <si>
    <t>GIMNAZIJA METKOVIĆ</t>
  </si>
  <si>
    <t>PROGRAM 1207</t>
  </si>
  <si>
    <t>Zakonski standardi ustanova u obrazovanju</t>
  </si>
  <si>
    <t>Aktivnost A120704</t>
  </si>
  <si>
    <t>Osiguravanje uvjeta rada za redovno poslovanje srednjih škola i učeničkih domova</t>
  </si>
  <si>
    <t>Izvor financiranja 4.4.1</t>
  </si>
  <si>
    <t>Decentralizirana sredstva</t>
  </si>
  <si>
    <t>Naknade za prijevoz, rad na terenu i odvojeni život</t>
  </si>
  <si>
    <t>Stručno usavršavanje zaposlenika</t>
  </si>
  <si>
    <t>Ostale naknade troškova zaposlenima</t>
  </si>
  <si>
    <t xml:space="preserve">Rashodi za materijal </t>
  </si>
  <si>
    <t>Uredski materijal i ostali materijalni rashodi</t>
  </si>
  <si>
    <t>Sitni inventar i auto gume</t>
  </si>
  <si>
    <t>Usluge telefona, pošte i prijevoza</t>
  </si>
  <si>
    <t>Usluge promidžbe i informiranja</t>
  </si>
  <si>
    <t>Zdravstvene i veterinarske usluge</t>
  </si>
  <si>
    <t>Intelektualne i osobne usluge</t>
  </si>
  <si>
    <t>Članarine i norme</t>
  </si>
  <si>
    <t xml:space="preserve"> Financijski rashodi</t>
  </si>
  <si>
    <t>Izvor financiranja 5.8.1</t>
  </si>
  <si>
    <t>Ostale pomoći proračunski korisnici</t>
  </si>
  <si>
    <t>Plaće(bruto)</t>
  </si>
  <si>
    <t>Doprinos za mirovinsko osguranje</t>
  </si>
  <si>
    <t>Doprinosi za obvezno zdravstveno osiguranje</t>
  </si>
  <si>
    <t>Naknade za prijevoz, za rad na terenu i za odvojen život</t>
  </si>
  <si>
    <t>Stručno usavršavanje zaopslenika</t>
  </si>
  <si>
    <t xml:space="preserve">Usluge tekućeg i investicijskog </t>
  </si>
  <si>
    <t xml:space="preserve">Ostali nespomenurti rashodi  </t>
  </si>
  <si>
    <t>Postrojenja i oprema</t>
  </si>
  <si>
    <t>Aktivnost A120706</t>
  </si>
  <si>
    <t>Investicijsko ulaganje u srednje škole i učeničke domove</t>
  </si>
  <si>
    <t>Aktivnost A120707</t>
  </si>
  <si>
    <t>Kapitalna ulaganja u srednje škole i učeničke domove</t>
  </si>
  <si>
    <t>Rashodi za dodatna ulaganja na nefinancijskoj imovini</t>
  </si>
  <si>
    <t>Dodatna ulaganja na na postrojenj. i opremi</t>
  </si>
  <si>
    <t>PROGRAM 1208</t>
  </si>
  <si>
    <t>Program ustanova u obrazovanju iznad standarda</t>
  </si>
  <si>
    <t>Aktivnost A120803</t>
  </si>
  <si>
    <t>Natjecanja iz znanja učenika</t>
  </si>
  <si>
    <t>Izvor financiranja 1.1.1</t>
  </si>
  <si>
    <t>Opći prihodi i primici</t>
  </si>
  <si>
    <t>Aktivnost A120804</t>
  </si>
  <si>
    <t>Financiranje školskih projekata</t>
  </si>
  <si>
    <t>Izvor financiranja 5.9.1</t>
  </si>
  <si>
    <t>Dnevnice za službeni put</t>
  </si>
  <si>
    <t>Ostale za usluge</t>
  </si>
  <si>
    <t>Naknade troškova obobama izvan radnog odnosa</t>
  </si>
  <si>
    <t>Bankarske usluge</t>
  </si>
  <si>
    <t>Aktivnost A120813</t>
  </si>
  <si>
    <t>Ostale aktivnosti srednjih škola i učeničkih domova</t>
  </si>
  <si>
    <t>Izvor financiranja 4.3.1</t>
  </si>
  <si>
    <t>Prihodi za posebne namjene</t>
  </si>
  <si>
    <t xml:space="preserve">Dnevnice za službeni put  </t>
  </si>
  <si>
    <t>Naknade smještaja na službenom putu u zemlji</t>
  </si>
  <si>
    <t>Naknade smještaja na službenom putu u iniozemstvu</t>
  </si>
  <si>
    <t>Uredski materijal i ostali mater.</t>
  </si>
  <si>
    <t>Ostali nespomenuti rashodi</t>
  </si>
  <si>
    <t>Naknade za invalide</t>
  </si>
  <si>
    <t xml:space="preserve">Ostali nespomenuti rashodi </t>
  </si>
  <si>
    <t>Izvor 6.2.1</t>
  </si>
  <si>
    <t xml:space="preserve">Donacije </t>
  </si>
  <si>
    <t>Aktivnost A120814</t>
  </si>
  <si>
    <t>Dodatne djelatnosti srednjih škola i učeničkih domova</t>
  </si>
  <si>
    <t>Izvor financiranja 3.2.1</t>
  </si>
  <si>
    <t>Vlastiti prihodi</t>
  </si>
  <si>
    <t>Uređaji i oprema za ostale namjene</t>
  </si>
  <si>
    <t>Izvor financiranja 7.2.1</t>
  </si>
  <si>
    <t>Aktivnost A120820</t>
  </si>
  <si>
    <t>Opskrba školskih ustanova higijenskim potrepštinama za učenice srednjih škola</t>
  </si>
  <si>
    <t>Tekuće donacije udrugama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</si>
</sst>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"/>
    <numFmt numFmtId="179" formatCode="0.00_ "/>
    <numFmt numFmtId="180" formatCode="#,##0.000"/>
    <numFmt numFmtId="181" formatCode="0.0000_ "/>
    <numFmt numFmtId="182" formatCode="#,##0.0000"/>
  </numFmts>
  <fonts count="47">
    <font>
      <sz val="11"/>
      <color theme="1"/>
      <name val="Calibri"/>
      <charset val="238"/>
      <scheme val="minor"/>
    </font>
    <font>
      <b/>
      <sz val="12"/>
      <color indexed="8"/>
      <name val="Arial"/>
      <charset val="238"/>
    </font>
    <font>
      <b/>
      <sz val="14"/>
      <color indexed="8"/>
      <name val="Arial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10"/>
      <name val="Arial"/>
      <charset val="238"/>
    </font>
    <font>
      <sz val="10"/>
      <color theme="1"/>
      <name val="Arial"/>
      <charset val="238"/>
    </font>
    <font>
      <b/>
      <sz val="10"/>
      <color indexed="8"/>
      <name val="Arial"/>
      <charset val="134"/>
    </font>
    <font>
      <b/>
      <sz val="10"/>
      <name val="Arial"/>
      <charset val="238"/>
    </font>
    <font>
      <sz val="10"/>
      <color indexed="8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1"/>
      <color theme="1"/>
      <name val="Calibri"/>
      <charset val="238"/>
      <scheme val="minor"/>
    </font>
    <font>
      <i/>
      <sz val="10"/>
      <name val="Arial"/>
      <charset val="238"/>
    </font>
    <font>
      <sz val="12"/>
      <color indexed="8"/>
      <name val="Arial"/>
      <charset val="238"/>
    </font>
    <font>
      <sz val="12"/>
      <color theme="1"/>
      <name val="Calibri"/>
      <charset val="238"/>
      <scheme val="minor"/>
    </font>
    <font>
      <b/>
      <sz val="10"/>
      <color theme="1"/>
      <name val="Arial"/>
      <charset val="238"/>
    </font>
    <font>
      <b/>
      <sz val="11"/>
      <color indexed="8"/>
      <name val="Calibri"/>
      <charset val="238"/>
      <scheme val="minor"/>
    </font>
    <font>
      <sz val="11"/>
      <color indexed="8"/>
      <name val="Calibri"/>
      <charset val="238"/>
      <scheme val="minor"/>
    </font>
    <font>
      <sz val="14"/>
      <color indexed="8"/>
      <name val="Arial"/>
      <charset val="238"/>
    </font>
    <font>
      <b/>
      <sz val="12"/>
      <name val="Arial"/>
      <charset val="238"/>
    </font>
    <font>
      <sz val="12"/>
      <name val="Calibri"/>
      <charset val="238"/>
      <scheme val="minor"/>
    </font>
    <font>
      <b/>
      <sz val="14"/>
      <name val="Arial"/>
      <charset val="238"/>
    </font>
    <font>
      <sz val="14"/>
      <name val="Arial"/>
      <charset val="238"/>
    </font>
    <font>
      <b/>
      <i/>
      <sz val="9"/>
      <color indexed="8"/>
      <name val="Arial"/>
      <charset val="238"/>
    </font>
    <font>
      <sz val="9"/>
      <color theme="1"/>
      <name val="Arial"/>
      <charset val="238"/>
    </font>
    <font>
      <b/>
      <sz val="10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11" borderId="1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2" borderId="19" applyNumberFormat="0" applyAlignment="0" applyProtection="0">
      <alignment vertical="center"/>
    </xf>
    <xf numFmtId="0" fontId="37" fillId="13" borderId="20" applyNumberFormat="0" applyAlignment="0" applyProtection="0">
      <alignment vertical="center"/>
    </xf>
    <xf numFmtId="0" fontId="38" fillId="13" borderId="19" applyNumberFormat="0" applyAlignment="0" applyProtection="0">
      <alignment vertical="center"/>
    </xf>
    <xf numFmtId="0" fontId="39" fillId="14" borderId="21" applyNumberForma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</cellStyleXfs>
  <cellXfs count="500">
    <xf numFmtId="0" fontId="0" fillId="0" borderId="0" xfId="0"/>
    <xf numFmtId="0" fontId="0" fillId="2" borderId="0" xfId="0" applyFont="1" applyFill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</xf>
    <xf numFmtId="0" fontId="4" fillId="4" borderId="9" xfId="0" applyNumberFormat="1" applyFont="1" applyFill="1" applyBorder="1" applyAlignment="1" applyProtection="1">
      <alignment horizontal="left" vertical="center" wrapText="1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4" fontId="4" fillId="4" borderId="2" xfId="0" applyNumberFormat="1" applyFont="1" applyFill="1" applyBorder="1" applyAlignment="1">
      <alignment horizontal="right"/>
    </xf>
    <xf numFmtId="0" fontId="4" fillId="5" borderId="1" xfId="0" applyNumberFormat="1" applyFont="1" applyFill="1" applyBorder="1" applyAlignment="1" applyProtection="1">
      <alignment horizontal="left" vertical="center" wrapText="1"/>
    </xf>
    <xf numFmtId="0" fontId="4" fillId="5" borderId="2" xfId="0" applyNumberFormat="1" applyFont="1" applyFill="1" applyBorder="1" applyAlignment="1" applyProtection="1">
      <alignment horizontal="left" vertical="center" wrapText="1"/>
    </xf>
    <xf numFmtId="4" fontId="4" fillId="5" borderId="2" xfId="0" applyNumberFormat="1" applyFont="1" applyFill="1" applyBorder="1" applyAlignment="1">
      <alignment horizontal="right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4" fontId="3" fillId="6" borderId="2" xfId="0" applyNumberFormat="1" applyFont="1" applyFill="1" applyBorder="1" applyAlignment="1">
      <alignment horizontal="right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4" fontId="3" fillId="7" borderId="2" xfId="0" applyNumberFormat="1" applyFont="1" applyFill="1" applyBorder="1" applyAlignment="1">
      <alignment horizontal="right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4" fontId="3" fillId="8" borderId="2" xfId="0" applyNumberFormat="1" applyFont="1" applyFill="1" applyBorder="1" applyAlignment="1">
      <alignment horizontal="right"/>
    </xf>
    <xf numFmtId="0" fontId="3" fillId="9" borderId="3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5" xfId="0" applyNumberFormat="1" applyFont="1" applyFill="1" applyBorder="1" applyAlignment="1" applyProtection="1">
      <alignment horizontal="left" vertical="center" wrapText="1"/>
    </xf>
    <xf numFmtId="0" fontId="3" fillId="9" borderId="6" xfId="0" applyNumberFormat="1" applyFont="1" applyFill="1" applyBorder="1" applyAlignment="1" applyProtection="1">
      <alignment horizontal="left" vertical="center" wrapText="1"/>
    </xf>
    <xf numFmtId="4" fontId="3" fillId="9" borderId="2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3" fontId="3" fillId="2" borderId="2" xfId="0" applyNumberFormat="1" applyFont="1" applyFill="1" applyBorder="1" applyAlignment="1">
      <alignment horizontal="right"/>
    </xf>
    <xf numFmtId="0" fontId="3" fillId="9" borderId="7" xfId="0" applyNumberFormat="1" applyFont="1" applyFill="1" applyBorder="1" applyAlignment="1" applyProtection="1">
      <alignment horizontal="left" vertical="center" wrapText="1"/>
    </xf>
    <xf numFmtId="0" fontId="3" fillId="9" borderId="8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0" fontId="5" fillId="9" borderId="3" xfId="0" applyNumberFormat="1" applyFont="1" applyFill="1" applyBorder="1" applyAlignment="1" applyProtection="1">
      <alignment horizontal="left" vertical="center" wrapText="1"/>
    </xf>
    <xf numFmtId="0" fontId="5" fillId="9" borderId="4" xfId="0" applyNumberFormat="1" applyFont="1" applyFill="1" applyBorder="1" applyAlignment="1" applyProtection="1">
      <alignment horizontal="left" vertical="center" wrapText="1"/>
    </xf>
    <xf numFmtId="0" fontId="5" fillId="9" borderId="5" xfId="0" applyNumberFormat="1" applyFont="1" applyFill="1" applyBorder="1" applyAlignment="1" applyProtection="1">
      <alignment horizontal="left" vertical="center" wrapText="1"/>
    </xf>
    <xf numFmtId="0" fontId="5" fillId="9" borderId="6" xfId="0" applyNumberFormat="1" applyFont="1" applyFill="1" applyBorder="1" applyAlignment="1" applyProtection="1">
      <alignment horizontal="left" vertical="center" wrapText="1"/>
    </xf>
    <xf numFmtId="4" fontId="5" fillId="9" borderId="2" xfId="0" applyNumberFormat="1" applyFont="1" applyFill="1" applyBorder="1" applyAlignment="1">
      <alignment horizontal="right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6" xfId="0" applyNumberFormat="1" applyFont="1" applyFill="1" applyBorder="1" applyAlignment="1" applyProtection="1">
      <alignment horizontal="left" vertical="center" wrapText="1"/>
    </xf>
    <xf numFmtId="4" fontId="5" fillId="2" borderId="2" xfId="0" applyNumberFormat="1" applyFont="1" applyFill="1" applyBorder="1" applyAlignment="1">
      <alignment horizontal="right"/>
    </xf>
    <xf numFmtId="0" fontId="3" fillId="8" borderId="7" xfId="0" applyNumberFormat="1" applyFont="1" applyFill="1" applyBorder="1" applyAlignment="1" applyProtection="1">
      <alignment horizontal="left" vertical="center" wrapText="1"/>
    </xf>
    <xf numFmtId="0" fontId="3" fillId="8" borderId="8" xfId="0" applyNumberFormat="1" applyFont="1" applyFill="1" applyBorder="1" applyAlignment="1" applyProtection="1">
      <alignment horizontal="left" vertical="center" wrapText="1"/>
    </xf>
    <xf numFmtId="0" fontId="3" fillId="8" borderId="6" xfId="0" applyNumberFormat="1" applyFont="1" applyFill="1" applyBorder="1" applyAlignment="1" applyProtection="1">
      <alignment horizontal="left" vertical="center" wrapText="1"/>
    </xf>
    <xf numFmtId="0" fontId="3" fillId="9" borderId="12" xfId="0" applyNumberFormat="1" applyFont="1" applyFill="1" applyBorder="1" applyAlignment="1" applyProtection="1">
      <alignment horizontal="left" vertical="center" wrapText="1"/>
    </xf>
    <xf numFmtId="0" fontId="3" fillId="9" borderId="13" xfId="0" applyNumberFormat="1" applyFont="1" applyFill="1" applyBorder="1" applyAlignment="1" applyProtection="1">
      <alignment horizontal="left" vertical="center" wrapText="1"/>
    </xf>
    <xf numFmtId="0" fontId="3" fillId="9" borderId="14" xfId="0" applyNumberFormat="1" applyFont="1" applyFill="1" applyBorder="1" applyAlignment="1" applyProtection="1">
      <alignment horizontal="left" vertical="center" wrapText="1"/>
    </xf>
    <xf numFmtId="0" fontId="3" fillId="2" borderId="12" xfId="0" applyNumberFormat="1" applyFont="1" applyFill="1" applyBorder="1" applyAlignment="1" applyProtection="1">
      <alignment horizontal="left" vertical="center" wrapText="1"/>
    </xf>
    <xf numFmtId="0" fontId="3" fillId="2" borderId="13" xfId="0" applyNumberFormat="1" applyFont="1" applyFill="1" applyBorder="1" applyAlignment="1" applyProtection="1">
      <alignment horizontal="left"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178" fontId="3" fillId="2" borderId="2" xfId="0" applyNumberFormat="1" applyFont="1" applyFill="1" applyBorder="1" applyAlignment="1">
      <alignment horizontal="right"/>
    </xf>
    <xf numFmtId="179" fontId="3" fillId="2" borderId="6" xfId="0" applyNumberFormat="1" applyFont="1" applyFill="1" applyBorder="1" applyAlignment="1" applyProtection="1">
      <alignment horizontal="right" vertical="center" wrapText="1"/>
    </xf>
    <xf numFmtId="4" fontId="3" fillId="2" borderId="6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 indent="1"/>
    </xf>
    <xf numFmtId="0" fontId="3" fillId="2" borderId="6" xfId="0" applyNumberFormat="1" applyFont="1" applyFill="1" applyBorder="1" applyAlignment="1" applyProtection="1">
      <alignment horizontal="left" vertical="center" wrapText="1" indent="1"/>
    </xf>
    <xf numFmtId="179" fontId="4" fillId="3" borderId="2" xfId="0" applyNumberFormat="1" applyFont="1" applyFill="1" applyBorder="1" applyAlignment="1" applyProtection="1">
      <alignment horizontal="right" vertical="center" wrapText="1"/>
    </xf>
    <xf numFmtId="4" fontId="3" fillId="3" borderId="2" xfId="0" applyNumberFormat="1" applyFont="1" applyFill="1" applyBorder="1" applyAlignment="1" applyProtection="1">
      <alignment horizontal="right" vertical="center" wrapText="1"/>
    </xf>
    <xf numFmtId="179" fontId="3" fillId="4" borderId="2" xfId="0" applyNumberFormat="1" applyFont="1" applyFill="1" applyBorder="1" applyAlignment="1" applyProtection="1">
      <alignment horizontal="right" vertical="center" wrapText="1"/>
    </xf>
    <xf numFmtId="179" fontId="3" fillId="5" borderId="2" xfId="0" applyNumberFormat="1" applyFont="1" applyFill="1" applyBorder="1" applyAlignment="1" applyProtection="1">
      <alignment horizontal="right" vertical="center" wrapText="1"/>
    </xf>
    <xf numFmtId="179" fontId="3" fillId="6" borderId="2" xfId="0" applyNumberFormat="1" applyFont="1" applyFill="1" applyBorder="1" applyAlignment="1" applyProtection="1">
      <alignment horizontal="right" vertical="center" wrapText="1"/>
    </xf>
    <xf numFmtId="179" fontId="3" fillId="7" borderId="2" xfId="0" applyNumberFormat="1" applyFont="1" applyFill="1" applyBorder="1" applyAlignment="1" applyProtection="1">
      <alignment horizontal="right" vertical="center" wrapText="1"/>
    </xf>
    <xf numFmtId="179" fontId="3" fillId="8" borderId="2" xfId="0" applyNumberFormat="1" applyFont="1" applyFill="1" applyBorder="1" applyAlignment="1" applyProtection="1">
      <alignment horizontal="right" vertical="center" wrapText="1"/>
    </xf>
    <xf numFmtId="179" fontId="3" fillId="9" borderId="2" xfId="0" applyNumberFormat="1" applyFont="1" applyFill="1" applyBorder="1" applyAlignment="1" applyProtection="1">
      <alignment horizontal="right" vertical="center" wrapText="1"/>
    </xf>
    <xf numFmtId="179" fontId="3" fillId="2" borderId="2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3" fillId="9" borderId="2" xfId="0" applyNumberFormat="1" applyFont="1" applyFill="1" applyBorder="1" applyAlignment="1" applyProtection="1">
      <alignment vertical="center" wrapText="1"/>
    </xf>
    <xf numFmtId="4" fontId="3" fillId="9" borderId="2" xfId="0" applyNumberFormat="1" applyFont="1" applyFill="1" applyBorder="1" applyAlignment="1"/>
    <xf numFmtId="180" fontId="3" fillId="9" borderId="2" xfId="0" applyNumberFormat="1" applyFont="1" applyFill="1" applyBorder="1" applyAlignment="1"/>
    <xf numFmtId="0" fontId="3" fillId="9" borderId="8" xfId="0" applyNumberFormat="1" applyFont="1" applyFill="1" applyBorder="1" applyAlignment="1" applyProtection="1">
      <alignment vertical="center" wrapText="1"/>
    </xf>
    <xf numFmtId="0" fontId="3" fillId="9" borderId="6" xfId="0" applyNumberFormat="1" applyFont="1" applyFill="1" applyBorder="1" applyAlignment="1" applyProtection="1">
      <alignment vertical="center" wrapText="1"/>
    </xf>
    <xf numFmtId="0" fontId="3" fillId="9" borderId="8" xfId="0" applyNumberFormat="1" applyFont="1" applyFill="1" applyBorder="1" applyAlignment="1" applyProtection="1">
      <alignment horizontal="left" vertical="center" wrapText="1" indent="1"/>
    </xf>
    <xf numFmtId="0" fontId="3" fillId="9" borderId="6" xfId="0" applyNumberFormat="1" applyFont="1" applyFill="1" applyBorder="1" applyAlignment="1" applyProtection="1">
      <alignment horizontal="left" vertical="center" wrapText="1" indent="1"/>
    </xf>
    <xf numFmtId="3" fontId="3" fillId="9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Fill="1" applyBorder="1" applyAlignment="1">
      <alignment horizontal="left"/>
    </xf>
    <xf numFmtId="179" fontId="0" fillId="0" borderId="2" xfId="0" applyNumberFormat="1" applyBorder="1"/>
    <xf numFmtId="179" fontId="6" fillId="0" borderId="8" xfId="0" applyNumberFormat="1" applyFont="1" applyBorder="1"/>
    <xf numFmtId="4" fontId="3" fillId="2" borderId="0" xfId="0" applyNumberFormat="1" applyFont="1" applyFill="1" applyAlignment="1">
      <alignment horizontal="right"/>
    </xf>
    <xf numFmtId="3" fontId="3" fillId="2" borderId="7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left"/>
    </xf>
    <xf numFmtId="0" fontId="3" fillId="8" borderId="6" xfId="0" applyNumberFormat="1" applyFont="1" applyFill="1" applyBorder="1" applyAlignment="1" applyProtection="1">
      <alignment vertical="center" wrapText="1"/>
    </xf>
    <xf numFmtId="4" fontId="3" fillId="8" borderId="6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7" borderId="7" xfId="0" applyNumberFormat="1" applyFont="1" applyFill="1" applyBorder="1" applyAlignment="1" applyProtection="1">
      <alignment horizontal="left" vertical="center" wrapText="1"/>
    </xf>
    <xf numFmtId="0" fontId="3" fillId="7" borderId="8" xfId="0" applyNumberFormat="1" applyFont="1" applyFill="1" applyBorder="1" applyAlignment="1" applyProtection="1">
      <alignment horizontal="left" vertical="center" wrapText="1"/>
    </xf>
    <xf numFmtId="0" fontId="3" fillId="7" borderId="6" xfId="0" applyNumberFormat="1" applyFont="1" applyFill="1" applyBorder="1" applyAlignment="1" applyProtection="1">
      <alignment horizontal="left" vertical="center" wrapText="1"/>
    </xf>
    <xf numFmtId="0" fontId="5" fillId="7" borderId="2" xfId="0" applyNumberFormat="1" applyFont="1" applyFill="1" applyBorder="1" applyAlignment="1" applyProtection="1">
      <alignment vertical="center" wrapText="1"/>
    </xf>
    <xf numFmtId="0" fontId="5" fillId="8" borderId="2" xfId="0" applyNumberFormat="1" applyFont="1" applyFill="1" applyBorder="1" applyAlignment="1" applyProtection="1">
      <alignment vertical="center" wrapText="1"/>
    </xf>
    <xf numFmtId="0" fontId="3" fillId="9" borderId="13" xfId="0" applyNumberFormat="1" applyFont="1" applyFill="1" applyBorder="1" applyAlignment="1" applyProtection="1">
      <alignment horizontal="left" vertical="center" wrapText="1" indent="1"/>
    </xf>
    <xf numFmtId="0" fontId="3" fillId="9" borderId="14" xfId="0" applyNumberFormat="1" applyFont="1" applyFill="1" applyBorder="1" applyAlignment="1" applyProtection="1">
      <alignment horizontal="left" vertical="center" wrapText="1" indent="1"/>
    </xf>
    <xf numFmtId="0" fontId="5" fillId="9" borderId="2" xfId="0" applyNumberFormat="1" applyFont="1" applyFill="1" applyBorder="1" applyAlignment="1" applyProtection="1">
      <alignment vertical="center" wrapText="1"/>
    </xf>
    <xf numFmtId="0" fontId="3" fillId="2" borderId="13" xfId="0" applyNumberFormat="1" applyFont="1" applyFill="1" applyBorder="1" applyAlignment="1" applyProtection="1">
      <alignment horizontal="left" vertical="center" wrapText="1" inden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5" fillId="2" borderId="2" xfId="0" applyNumberFormat="1" applyFont="1" applyFill="1" applyBorder="1" applyAlignment="1" applyProtection="1">
      <alignment vertical="center" wrapText="1"/>
    </xf>
    <xf numFmtId="0" fontId="7" fillId="5" borderId="12" xfId="0" applyNumberFormat="1" applyFont="1" applyFill="1" applyBorder="1" applyAlignment="1" applyProtection="1">
      <alignment horizontal="left" vertical="center" wrapText="1" indent="1"/>
    </xf>
    <xf numFmtId="0" fontId="7" fillId="5" borderId="13" xfId="0" applyNumberFormat="1" applyFont="1" applyFill="1" applyBorder="1" applyAlignment="1" applyProtection="1">
      <alignment horizontal="left" vertical="center" wrapText="1" indent="1"/>
    </xf>
    <xf numFmtId="0" fontId="7" fillId="5" borderId="14" xfId="0" applyNumberFormat="1" applyFont="1" applyFill="1" applyBorder="1" applyAlignment="1" applyProtection="1">
      <alignment horizontal="left" vertical="center" wrapText="1" indent="1"/>
    </xf>
    <xf numFmtId="0" fontId="8" fillId="2" borderId="2" xfId="0" applyNumberFormat="1" applyFont="1" applyFill="1" applyBorder="1" applyAlignment="1" applyProtection="1">
      <alignment vertical="center" wrapText="1"/>
    </xf>
    <xf numFmtId="4" fontId="4" fillId="6" borderId="2" xfId="0" applyNumberFormat="1" applyFont="1" applyFill="1" applyBorder="1" applyAlignment="1">
      <alignment horizontal="right"/>
    </xf>
    <xf numFmtId="0" fontId="3" fillId="6" borderId="2" xfId="0" applyNumberFormat="1" applyFont="1" applyFill="1" applyBorder="1" applyAlignment="1" applyProtection="1">
      <alignment horizontal="right" vertical="center" wrapText="1"/>
    </xf>
    <xf numFmtId="0" fontId="7" fillId="4" borderId="7" xfId="0" applyNumberFormat="1" applyFont="1" applyFill="1" applyBorder="1" applyAlignment="1" applyProtection="1">
      <alignment horizontal="left" vertical="center" wrapText="1" indent="1"/>
    </xf>
    <xf numFmtId="0" fontId="7" fillId="4" borderId="8" xfId="0" applyNumberFormat="1" applyFont="1" applyFill="1" applyBorder="1" applyAlignment="1" applyProtection="1">
      <alignment horizontal="left" vertical="center" wrapText="1" indent="1"/>
    </xf>
    <xf numFmtId="0" fontId="7" fillId="4" borderId="6" xfId="0" applyNumberFormat="1" applyFont="1" applyFill="1" applyBorder="1" applyAlignment="1" applyProtection="1">
      <alignment horizontal="left" vertical="center" wrapText="1" indent="1"/>
    </xf>
    <xf numFmtId="0" fontId="8" fillId="4" borderId="2" xfId="0" applyNumberFormat="1" applyFont="1" applyFill="1" applyBorder="1" applyAlignment="1" applyProtection="1">
      <alignment vertical="center" wrapText="1"/>
    </xf>
    <xf numFmtId="0" fontId="7" fillId="5" borderId="12" xfId="0" applyNumberFormat="1" applyFont="1" applyFill="1" applyBorder="1" applyAlignment="1" applyProtection="1">
      <alignment vertical="center" wrapText="1"/>
    </xf>
    <xf numFmtId="0" fontId="7" fillId="5" borderId="13" xfId="0" applyNumberFormat="1" applyFont="1" applyFill="1" applyBorder="1" applyAlignment="1" applyProtection="1">
      <alignment vertical="center" wrapText="1"/>
    </xf>
    <xf numFmtId="0" fontId="7" fillId="5" borderId="14" xfId="0" applyNumberFormat="1" applyFont="1" applyFill="1" applyBorder="1" applyAlignment="1" applyProtection="1">
      <alignment vertical="center" wrapText="1"/>
    </xf>
    <xf numFmtId="0" fontId="7" fillId="5" borderId="2" xfId="0" applyNumberFormat="1" applyFont="1" applyFill="1" applyBorder="1" applyAlignment="1" applyProtection="1">
      <alignment horizontal="left" vertical="center" wrapText="1"/>
    </xf>
    <xf numFmtId="0" fontId="9" fillId="6" borderId="7" xfId="0" applyNumberFormat="1" applyFont="1" applyFill="1" applyBorder="1" applyAlignment="1" applyProtection="1">
      <alignment vertical="center" wrapText="1"/>
    </xf>
    <xf numFmtId="0" fontId="9" fillId="6" borderId="8" xfId="0" applyNumberFormat="1" applyFont="1" applyFill="1" applyBorder="1" applyAlignment="1" applyProtection="1">
      <alignment vertical="center" wrapText="1"/>
    </xf>
    <xf numFmtId="0" fontId="9" fillId="6" borderId="6" xfId="0" applyNumberFormat="1" applyFont="1" applyFill="1" applyBorder="1" applyAlignment="1" applyProtection="1">
      <alignment vertical="center" wrapText="1"/>
    </xf>
    <xf numFmtId="0" fontId="9" fillId="6" borderId="2" xfId="0" applyNumberFormat="1" applyFont="1" applyFill="1" applyBorder="1" applyAlignment="1" applyProtection="1">
      <alignment horizontal="left" vertical="center" wrapText="1"/>
    </xf>
    <xf numFmtId="3" fontId="3" fillId="8" borderId="2" xfId="0" applyNumberFormat="1" applyFont="1" applyFill="1" applyBorder="1" applyAlignment="1">
      <alignment horizontal="right"/>
    </xf>
    <xf numFmtId="0" fontId="3" fillId="8" borderId="3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8" borderId="5" xfId="0" applyNumberFormat="1" applyFont="1" applyFill="1" applyBorder="1" applyAlignment="1" applyProtection="1">
      <alignment horizontal="left" vertical="center" wrapText="1"/>
    </xf>
    <xf numFmtId="0" fontId="3" fillId="2" borderId="7" xfId="0" applyNumberFormat="1" applyFont="1" applyFill="1" applyBorder="1" applyAlignment="1">
      <alignment horizontal="left"/>
    </xf>
    <xf numFmtId="0" fontId="3" fillId="2" borderId="8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left"/>
    </xf>
    <xf numFmtId="0" fontId="7" fillId="5" borderId="7" xfId="0" applyNumberFormat="1" applyFont="1" applyFill="1" applyBorder="1" applyAlignment="1" applyProtection="1">
      <alignment vertical="center" wrapText="1"/>
    </xf>
    <xf numFmtId="0" fontId="7" fillId="5" borderId="8" xfId="0" applyNumberFormat="1" applyFont="1" applyFill="1" applyBorder="1" applyAlignment="1" applyProtection="1">
      <alignment vertical="center" wrapText="1"/>
    </xf>
    <xf numFmtId="0" fontId="7" fillId="5" borderId="6" xfId="0" applyNumberFormat="1" applyFont="1" applyFill="1" applyBorder="1" applyAlignment="1" applyProtection="1">
      <alignment vertical="center" wrapText="1"/>
    </xf>
    <xf numFmtId="0" fontId="10" fillId="5" borderId="2" xfId="0" applyNumberFormat="1" applyFont="1" applyFill="1" applyBorder="1" applyAlignment="1" applyProtection="1">
      <alignment vertical="center" wrapText="1"/>
    </xf>
    <xf numFmtId="4" fontId="7" fillId="5" borderId="2" xfId="0" applyNumberFormat="1" applyFont="1" applyFill="1" applyBorder="1" applyAlignment="1">
      <alignment horizontal="right"/>
    </xf>
    <xf numFmtId="0" fontId="3" fillId="6" borderId="3" xfId="0" applyNumberFormat="1" applyFont="1" applyFill="1" applyBorder="1" applyAlignment="1" applyProtection="1">
      <alignment vertical="center" wrapText="1"/>
    </xf>
    <xf numFmtId="0" fontId="3" fillId="6" borderId="4" xfId="0" applyNumberFormat="1" applyFont="1" applyFill="1" applyBorder="1" applyAlignment="1" applyProtection="1">
      <alignment vertical="center" wrapText="1"/>
    </xf>
    <xf numFmtId="0" fontId="3" fillId="6" borderId="5" xfId="0" applyNumberFormat="1" applyFont="1" applyFill="1" applyBorder="1" applyAlignment="1" applyProtection="1">
      <alignment vertical="center" wrapText="1"/>
    </xf>
    <xf numFmtId="0" fontId="5" fillId="6" borderId="2" xfId="0" applyNumberFormat="1" applyFont="1" applyFill="1" applyBorder="1" applyAlignment="1" applyProtection="1">
      <alignment vertical="center" wrapText="1"/>
    </xf>
    <xf numFmtId="0" fontId="3" fillId="7" borderId="3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7" borderId="5" xfId="0" applyNumberFormat="1" applyFont="1" applyFill="1" applyBorder="1" applyAlignment="1" applyProtection="1">
      <alignment horizontal="left" vertical="center" wrapText="1"/>
    </xf>
    <xf numFmtId="0" fontId="5" fillId="7" borderId="6" xfId="0" applyNumberFormat="1" applyFont="1" applyFill="1" applyBorder="1" applyAlignment="1" applyProtection="1">
      <alignment vertical="center" wrapText="1"/>
    </xf>
    <xf numFmtId="0" fontId="5" fillId="8" borderId="6" xfId="0" applyNumberFormat="1" applyFont="1" applyFill="1" applyBorder="1" applyAlignment="1" applyProtection="1">
      <alignment vertical="center" wrapText="1"/>
    </xf>
    <xf numFmtId="0" fontId="5" fillId="9" borderId="6" xfId="0" applyNumberFormat="1" applyFont="1" applyFill="1" applyBorder="1" applyAlignment="1" applyProtection="1">
      <alignment vertical="center" wrapText="1"/>
    </xf>
    <xf numFmtId="0" fontId="11" fillId="6" borderId="2" xfId="0" applyNumberFormat="1" applyFont="1" applyFill="1" applyBorder="1" applyAlignment="1" applyProtection="1">
      <alignment vertical="center" wrapText="1"/>
    </xf>
    <xf numFmtId="0" fontId="9" fillId="7" borderId="7" xfId="0" applyNumberFormat="1" applyFont="1" applyFill="1" applyBorder="1" applyAlignment="1" applyProtection="1">
      <alignment horizontal="left" vertical="center" wrapText="1"/>
    </xf>
    <xf numFmtId="0" fontId="9" fillId="7" borderId="8" xfId="0" applyNumberFormat="1" applyFont="1" applyFill="1" applyBorder="1" applyAlignment="1" applyProtection="1">
      <alignment horizontal="left" vertical="center" wrapText="1"/>
    </xf>
    <xf numFmtId="0" fontId="9" fillId="7" borderId="6" xfId="0" applyNumberFormat="1" applyFont="1" applyFill="1" applyBorder="1" applyAlignment="1" applyProtection="1">
      <alignment horizontal="left" vertical="center" wrapText="1"/>
    </xf>
    <xf numFmtId="0" fontId="11" fillId="7" borderId="2" xfId="0" applyNumberFormat="1" applyFont="1" applyFill="1" applyBorder="1" applyAlignment="1" applyProtection="1">
      <alignment vertical="center" wrapText="1"/>
    </xf>
    <xf numFmtId="0" fontId="9" fillId="8" borderId="7" xfId="0" applyNumberFormat="1" applyFont="1" applyFill="1" applyBorder="1" applyAlignment="1" applyProtection="1">
      <alignment horizontal="left" vertical="center" wrapText="1"/>
    </xf>
    <xf numFmtId="0" fontId="9" fillId="8" borderId="8" xfId="0" applyNumberFormat="1" applyFont="1" applyFill="1" applyBorder="1" applyAlignment="1" applyProtection="1">
      <alignment horizontal="left" vertical="center" wrapText="1"/>
    </xf>
    <xf numFmtId="0" fontId="9" fillId="8" borderId="6" xfId="0" applyNumberFormat="1" applyFont="1" applyFill="1" applyBorder="1" applyAlignment="1" applyProtection="1">
      <alignment horizontal="left" vertical="center" wrapText="1"/>
    </xf>
    <xf numFmtId="0" fontId="11" fillId="8" borderId="2" xfId="0" applyNumberFormat="1" applyFont="1" applyFill="1" applyBorder="1" applyAlignment="1" applyProtection="1">
      <alignment vertical="center" wrapText="1"/>
    </xf>
    <xf numFmtId="0" fontId="9" fillId="9" borderId="7" xfId="0" applyNumberFormat="1" applyFont="1" applyFill="1" applyBorder="1" applyAlignment="1" applyProtection="1">
      <alignment horizontal="left" vertical="center" wrapText="1"/>
    </xf>
    <xf numFmtId="0" fontId="9" fillId="9" borderId="8" xfId="0" applyNumberFormat="1" applyFont="1" applyFill="1" applyBorder="1" applyAlignment="1" applyProtection="1">
      <alignment horizontal="left" vertical="center" wrapText="1"/>
    </xf>
    <xf numFmtId="0" fontId="9" fillId="9" borderId="6" xfId="0" applyNumberFormat="1" applyFont="1" applyFill="1" applyBorder="1" applyAlignment="1" applyProtection="1">
      <alignment horizontal="left" vertical="center" wrapText="1"/>
    </xf>
    <xf numFmtId="0" fontId="9" fillId="2" borderId="7" xfId="0" applyNumberFormat="1" applyFont="1" applyFill="1" applyBorder="1" applyAlignment="1" applyProtection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9" fillId="9" borderId="8" xfId="0" applyNumberFormat="1" applyFont="1" applyFill="1" applyBorder="1" applyAlignment="1" applyProtection="1">
      <alignment horizontal="left" vertical="center" wrapText="1" indent="1"/>
    </xf>
    <xf numFmtId="0" fontId="9" fillId="9" borderId="6" xfId="0" applyNumberFormat="1" applyFont="1" applyFill="1" applyBorder="1" applyAlignment="1" applyProtection="1">
      <alignment horizontal="left" vertical="center" wrapText="1" indent="1"/>
    </xf>
    <xf numFmtId="0" fontId="9" fillId="2" borderId="8" xfId="0" applyNumberFormat="1" applyFont="1" applyFill="1" applyBorder="1" applyAlignment="1" applyProtection="1">
      <alignment horizontal="left" vertical="center" wrapText="1" indent="1"/>
    </xf>
    <xf numFmtId="0" fontId="9" fillId="2" borderId="6" xfId="0" applyNumberFormat="1" applyFont="1" applyFill="1" applyBorder="1" applyAlignment="1" applyProtection="1">
      <alignment horizontal="left" vertical="center" wrapText="1" indent="1"/>
    </xf>
    <xf numFmtId="176" fontId="3" fillId="2" borderId="2" xfId="1" applyFont="1" applyFill="1" applyBorder="1" applyAlignment="1">
      <alignment horizontal="right"/>
    </xf>
    <xf numFmtId="0" fontId="9" fillId="2" borderId="8" xfId="0" applyNumberFormat="1" applyFont="1" applyFill="1" applyBorder="1" applyAlignment="1" applyProtection="1">
      <alignment vertical="center" wrapText="1"/>
    </xf>
    <xf numFmtId="181" fontId="3" fillId="9" borderId="2" xfId="0" applyNumberFormat="1" applyFont="1" applyFill="1" applyBorder="1" applyAlignment="1" applyProtection="1">
      <alignment horizontal="right" vertical="center" wrapText="1"/>
    </xf>
    <xf numFmtId="3" fontId="3" fillId="7" borderId="2" xfId="0" applyNumberFormat="1" applyFont="1" applyFill="1" applyBorder="1" applyAlignment="1">
      <alignment horizontal="right"/>
    </xf>
    <xf numFmtId="0" fontId="7" fillId="5" borderId="7" xfId="0" applyNumberFormat="1" applyFont="1" applyFill="1" applyBorder="1" applyAlignment="1" applyProtection="1">
      <alignment horizontal="left" vertical="center" wrapText="1" indent="1"/>
    </xf>
    <xf numFmtId="0" fontId="7" fillId="5" borderId="8" xfId="0" applyNumberFormat="1" applyFont="1" applyFill="1" applyBorder="1" applyAlignment="1" applyProtection="1">
      <alignment horizontal="left" vertical="center" wrapText="1" indent="1"/>
    </xf>
    <xf numFmtId="0" fontId="7" fillId="5" borderId="6" xfId="0" applyNumberFormat="1" applyFont="1" applyFill="1" applyBorder="1" applyAlignment="1" applyProtection="1">
      <alignment horizontal="left" vertical="center" wrapText="1" indent="1"/>
    </xf>
    <xf numFmtId="0" fontId="9" fillId="7" borderId="1" xfId="0" applyNumberFormat="1" applyFont="1" applyFill="1" applyBorder="1" applyAlignment="1" applyProtection="1">
      <alignment horizontal="left" vertical="center" wrapText="1"/>
    </xf>
    <xf numFmtId="0" fontId="9" fillId="8" borderId="3" xfId="0" applyNumberFormat="1" applyFont="1" applyFill="1" applyBorder="1" applyAlignment="1" applyProtection="1">
      <alignment horizontal="left" vertical="center" wrapText="1"/>
    </xf>
    <xf numFmtId="0" fontId="9" fillId="8" borderId="4" xfId="0" applyNumberFormat="1" applyFont="1" applyFill="1" applyBorder="1" applyAlignment="1" applyProtection="1">
      <alignment horizontal="left" vertical="center" wrapText="1" indent="1"/>
    </xf>
    <xf numFmtId="0" fontId="9" fillId="8" borderId="5" xfId="0" applyNumberFormat="1" applyFont="1" applyFill="1" applyBorder="1" applyAlignment="1" applyProtection="1">
      <alignment horizontal="left" vertical="center" wrapText="1" indent="1"/>
    </xf>
    <xf numFmtId="0" fontId="11" fillId="8" borderId="6" xfId="0" applyNumberFormat="1" applyFont="1" applyFill="1" applyBorder="1" applyAlignment="1" applyProtection="1">
      <alignment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Border="1"/>
    <xf numFmtId="3" fontId="0" fillId="0" borderId="2" xfId="0" applyNumberFormat="1" applyBorder="1"/>
    <xf numFmtId="3" fontId="0" fillId="0" borderId="6" xfId="0" applyNumberFormat="1" applyBorder="1"/>
    <xf numFmtId="0" fontId="11" fillId="2" borderId="6" xfId="0" applyNumberFormat="1" applyFont="1" applyFill="1" applyBorder="1" applyAlignment="1" applyProtection="1">
      <alignment vertical="center" wrapText="1"/>
    </xf>
    <xf numFmtId="0" fontId="9" fillId="8" borderId="4" xfId="0" applyNumberFormat="1" applyFont="1" applyFill="1" applyBorder="1" applyAlignment="1" applyProtection="1">
      <alignment horizontal="left" vertical="center" wrapText="1"/>
    </xf>
    <xf numFmtId="0" fontId="9" fillId="8" borderId="5" xfId="0" applyNumberFormat="1" applyFont="1" applyFill="1" applyBorder="1" applyAlignment="1" applyProtection="1">
      <alignment horizontal="left" vertical="center" wrapText="1"/>
    </xf>
    <xf numFmtId="0" fontId="11" fillId="8" borderId="5" xfId="0" applyNumberFormat="1" applyFont="1" applyFill="1" applyBorder="1" applyAlignment="1" applyProtection="1">
      <alignment vertical="center" wrapText="1"/>
    </xf>
    <xf numFmtId="4" fontId="3" fillId="9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/>
    </xf>
    <xf numFmtId="0" fontId="0" fillId="0" borderId="2" xfId="0" applyBorder="1"/>
    <xf numFmtId="0" fontId="7" fillId="5" borderId="9" xfId="0" applyNumberFormat="1" applyFont="1" applyFill="1" applyBorder="1" applyAlignment="1" applyProtection="1">
      <alignment horizontal="left" vertical="center" wrapText="1" indent="1"/>
    </xf>
    <xf numFmtId="0" fontId="9" fillId="6" borderId="2" xfId="0" applyNumberFormat="1" applyFont="1" applyFill="1" applyBorder="1" applyAlignment="1" applyProtection="1">
      <alignment vertical="center" wrapText="1"/>
    </xf>
    <xf numFmtId="3" fontId="3" fillId="6" borderId="2" xfId="0" applyNumberFormat="1" applyFont="1" applyFill="1" applyBorder="1" applyAlignment="1">
      <alignment horizontal="right"/>
    </xf>
    <xf numFmtId="0" fontId="9" fillId="8" borderId="1" xfId="0" applyNumberFormat="1" applyFont="1" applyFill="1" applyBorder="1" applyAlignment="1" applyProtection="1">
      <alignment horizontal="left" vertical="center" wrapText="1"/>
    </xf>
    <xf numFmtId="0" fontId="9" fillId="9" borderId="3" xfId="0" applyNumberFormat="1" applyFont="1" applyFill="1" applyBorder="1" applyAlignment="1" applyProtection="1">
      <alignment horizontal="left" vertical="center" wrapText="1"/>
    </xf>
    <xf numFmtId="0" fontId="9" fillId="9" borderId="4" xfId="0" applyNumberFormat="1" applyFont="1" applyFill="1" applyBorder="1" applyAlignment="1" applyProtection="1">
      <alignment horizontal="left" vertical="center" wrapText="1"/>
    </xf>
    <xf numFmtId="0" fontId="9" fillId="9" borderId="5" xfId="0" applyNumberFormat="1" applyFont="1" applyFill="1" applyBorder="1" applyAlignment="1" applyProtection="1">
      <alignment horizontal="left" vertical="center" wrapText="1"/>
    </xf>
    <xf numFmtId="0" fontId="11" fillId="9" borderId="6" xfId="0" applyNumberFormat="1" applyFont="1" applyFill="1" applyBorder="1" applyAlignment="1" applyProtection="1">
      <alignment vertical="center" wrapText="1"/>
    </xf>
    <xf numFmtId="0" fontId="9" fillId="9" borderId="4" xfId="0" applyNumberFormat="1" applyFont="1" applyFill="1" applyBorder="1" applyAlignment="1" applyProtection="1">
      <alignment horizontal="left" vertical="center" wrapText="1" indent="1"/>
    </xf>
    <xf numFmtId="0" fontId="9" fillId="9" borderId="5" xfId="0" applyNumberFormat="1" applyFont="1" applyFill="1" applyBorder="1" applyAlignment="1" applyProtection="1">
      <alignment horizontal="left" vertical="center" wrapText="1" indent="1"/>
    </xf>
    <xf numFmtId="0" fontId="9" fillId="2" borderId="12" xfId="0" applyNumberFormat="1" applyFont="1" applyFill="1" applyBorder="1" applyAlignment="1" applyProtection="1">
      <alignment horizontal="left" vertical="center" wrapText="1"/>
    </xf>
    <xf numFmtId="0" fontId="9" fillId="2" borderId="13" xfId="0" applyNumberFormat="1" applyFont="1" applyFill="1" applyBorder="1" applyAlignment="1" applyProtection="1">
      <alignment horizontal="left" vertical="center" wrapText="1" indent="1"/>
    </xf>
    <xf numFmtId="0" fontId="9" fillId="2" borderId="14" xfId="0" applyNumberFormat="1" applyFont="1" applyFill="1" applyBorder="1" applyAlignment="1" applyProtection="1">
      <alignment horizontal="left" vertical="center" wrapText="1" indent="1"/>
    </xf>
    <xf numFmtId="0" fontId="11" fillId="2" borderId="5" xfId="0" applyNumberFormat="1" applyFont="1" applyFill="1" applyBorder="1" applyAlignment="1" applyProtection="1">
      <alignment vertical="center" wrapText="1"/>
    </xf>
    <xf numFmtId="0" fontId="9" fillId="9" borderId="12" xfId="0" applyNumberFormat="1" applyFont="1" applyFill="1" applyBorder="1" applyAlignment="1" applyProtection="1">
      <alignment horizontal="left" vertical="center" wrapText="1"/>
    </xf>
    <xf numFmtId="0" fontId="9" fillId="9" borderId="13" xfId="0" applyNumberFormat="1" applyFont="1" applyFill="1" applyBorder="1" applyAlignment="1" applyProtection="1">
      <alignment horizontal="left" vertical="center" wrapText="1"/>
    </xf>
    <xf numFmtId="0" fontId="11" fillId="9" borderId="2" xfId="0" applyNumberFormat="1" applyFont="1" applyFill="1" applyBorder="1" applyAlignment="1" applyProtection="1">
      <alignment vertical="center" wrapText="1"/>
    </xf>
    <xf numFmtId="4" fontId="3" fillId="9" borderId="6" xfId="0" applyNumberFormat="1" applyFont="1" applyFill="1" applyBorder="1" applyAlignment="1">
      <alignment horizontal="right"/>
    </xf>
    <xf numFmtId="0" fontId="9" fillId="9" borderId="13" xfId="0" applyNumberFormat="1" applyFont="1" applyFill="1" applyBorder="1" applyAlignment="1" applyProtection="1">
      <alignment horizontal="left" vertical="center" wrapText="1" indent="1"/>
    </xf>
    <xf numFmtId="0" fontId="9" fillId="2" borderId="13" xfId="0" applyNumberFormat="1" applyFont="1" applyFill="1" applyBorder="1" applyAlignment="1" applyProtection="1">
      <alignment horizontal="left" vertical="center" wrapText="1"/>
    </xf>
    <xf numFmtId="0" fontId="9" fillId="2" borderId="14" xfId="0" applyNumberFormat="1" applyFont="1" applyFill="1" applyBorder="1" applyAlignment="1" applyProtection="1">
      <alignment horizontal="left" vertical="center" wrapText="1"/>
    </xf>
    <xf numFmtId="0" fontId="11" fillId="2" borderId="14" xfId="0" applyNumberFormat="1" applyFont="1" applyFill="1" applyBorder="1" applyAlignment="1" applyProtection="1">
      <alignment vertical="center" wrapText="1"/>
    </xf>
    <xf numFmtId="0" fontId="3" fillId="9" borderId="7" xfId="0" applyNumberFormat="1" applyFont="1" applyFill="1" applyBorder="1" applyAlignment="1">
      <alignment horizontal="left"/>
    </xf>
    <xf numFmtId="0" fontId="3" fillId="9" borderId="8" xfId="0" applyNumberFormat="1" applyFont="1" applyFill="1" applyBorder="1" applyAlignment="1">
      <alignment horizontal="left"/>
    </xf>
    <xf numFmtId="0" fontId="3" fillId="9" borderId="6" xfId="0" applyNumberFormat="1" applyFont="1" applyFill="1" applyBorder="1" applyAlignment="1">
      <alignment horizontal="left"/>
    </xf>
    <xf numFmtId="3" fontId="3" fillId="9" borderId="6" xfId="0" applyNumberFormat="1" applyFont="1" applyFill="1" applyBorder="1" applyAlignment="1">
      <alignment horizontal="left"/>
    </xf>
    <xf numFmtId="0" fontId="3" fillId="2" borderId="7" xfId="1" applyNumberFormat="1" applyFont="1" applyFill="1" applyBorder="1" applyAlignment="1">
      <alignment horizontal="left"/>
    </xf>
    <xf numFmtId="0" fontId="3" fillId="2" borderId="8" xfId="1" applyNumberFormat="1" applyFont="1" applyFill="1" applyBorder="1" applyAlignment="1">
      <alignment horizontal="left"/>
    </xf>
    <xf numFmtId="0" fontId="3" fillId="2" borderId="6" xfId="1" applyNumberFormat="1" applyFont="1" applyFill="1" applyBorder="1" applyAlignment="1">
      <alignment horizontal="left"/>
    </xf>
    <xf numFmtId="0" fontId="11" fillId="7" borderId="7" xfId="0" applyNumberFormat="1" applyFont="1" applyFill="1" applyBorder="1" applyAlignment="1" applyProtection="1">
      <alignment horizontal="left" vertical="center" wrapText="1"/>
    </xf>
    <xf numFmtId="0" fontId="11" fillId="7" borderId="8" xfId="0" applyNumberFormat="1" applyFont="1" applyFill="1" applyBorder="1" applyAlignment="1" applyProtection="1">
      <alignment horizontal="left" vertical="center" wrapText="1"/>
    </xf>
    <xf numFmtId="0" fontId="11" fillId="7" borderId="6" xfId="0" applyNumberFormat="1" applyFont="1" applyFill="1" applyBorder="1" applyAlignment="1" applyProtection="1">
      <alignment horizontal="left" vertical="center" wrapText="1"/>
    </xf>
    <xf numFmtId="4" fontId="11" fillId="7" borderId="2" xfId="0" applyNumberFormat="1" applyFont="1" applyFill="1" applyBorder="1" applyAlignment="1" applyProtection="1">
      <alignment vertical="center" wrapText="1"/>
    </xf>
    <xf numFmtId="0" fontId="11" fillId="9" borderId="7" xfId="0" applyNumberFormat="1" applyFont="1" applyFill="1" applyBorder="1" applyAlignment="1" applyProtection="1">
      <alignment horizontal="left" vertical="center" wrapText="1"/>
    </xf>
    <xf numFmtId="0" fontId="11" fillId="9" borderId="8" xfId="0" applyNumberFormat="1" applyFont="1" applyFill="1" applyBorder="1" applyAlignment="1" applyProtection="1">
      <alignment horizontal="left" vertical="center" wrapText="1"/>
    </xf>
    <xf numFmtId="0" fontId="11" fillId="9" borderId="6" xfId="0" applyNumberFormat="1" applyFont="1" applyFill="1" applyBorder="1" applyAlignment="1" applyProtection="1">
      <alignment horizontal="left" vertical="center" wrapText="1"/>
    </xf>
    <xf numFmtId="4" fontId="11" fillId="9" borderId="6" xfId="0" applyNumberFormat="1" applyFont="1" applyFill="1" applyBorder="1" applyAlignment="1" applyProtection="1">
      <alignment vertical="center" wrapText="1"/>
    </xf>
    <xf numFmtId="0" fontId="9" fillId="6" borderId="15" xfId="0" applyNumberFormat="1" applyFont="1" applyFill="1" applyBorder="1" applyAlignment="1" applyProtection="1">
      <alignment vertical="center" wrapText="1"/>
    </xf>
    <xf numFmtId="0" fontId="9" fillId="7" borderId="8" xfId="0" applyNumberFormat="1" applyFont="1" applyFill="1" applyBorder="1" applyAlignment="1" applyProtection="1">
      <alignment horizontal="left" vertical="center" wrapText="1" indent="1"/>
    </xf>
    <xf numFmtId="0" fontId="9" fillId="7" borderId="6" xfId="0" applyNumberFormat="1" applyFont="1" applyFill="1" applyBorder="1" applyAlignment="1" applyProtection="1">
      <alignment horizontal="left" vertical="center" wrapText="1" indent="1"/>
    </xf>
    <xf numFmtId="0" fontId="11" fillId="7" borderId="6" xfId="0" applyNumberFormat="1" applyFont="1" applyFill="1" applyBorder="1" applyAlignment="1" applyProtection="1">
      <alignment vertical="center" wrapText="1"/>
    </xf>
    <xf numFmtId="0" fontId="9" fillId="8" borderId="8" xfId="0" applyNumberFormat="1" applyFont="1" applyFill="1" applyBorder="1" applyAlignment="1" applyProtection="1">
      <alignment horizontal="left" vertical="center" wrapText="1" indent="1"/>
    </xf>
    <xf numFmtId="0" fontId="9" fillId="8" borderId="6" xfId="0" applyNumberFormat="1" applyFont="1" applyFill="1" applyBorder="1" applyAlignment="1" applyProtection="1">
      <alignment horizontal="left" vertical="center" wrapText="1" indent="1"/>
    </xf>
    <xf numFmtId="4" fontId="10" fillId="5" borderId="2" xfId="0" applyNumberFormat="1" applyFont="1" applyFill="1" applyBorder="1" applyAlignment="1" applyProtection="1">
      <alignment horizontal="right" vertical="center" wrapText="1"/>
    </xf>
    <xf numFmtId="0" fontId="9" fillId="8" borderId="6" xfId="0" applyNumberFormat="1" applyFont="1" applyFill="1" applyBorder="1" applyAlignment="1" applyProtection="1">
      <alignment vertical="center" wrapText="1"/>
    </xf>
    <xf numFmtId="0" fontId="9" fillId="9" borderId="14" xfId="0" applyNumberFormat="1" applyFont="1" applyFill="1" applyBorder="1" applyAlignment="1" applyProtection="1">
      <alignment horizontal="left" vertical="center" wrapText="1"/>
    </xf>
    <xf numFmtId="0" fontId="11" fillId="9" borderId="2" xfId="0" applyNumberFormat="1" applyFont="1" applyFill="1" applyBorder="1" applyAlignment="1" applyProtection="1">
      <alignment horizontal="left" vertical="center" wrapText="1"/>
    </xf>
    <xf numFmtId="179" fontId="11" fillId="9" borderId="2" xfId="0" applyNumberFormat="1" applyFont="1" applyFill="1" applyBorder="1" applyAlignment="1" applyProtection="1">
      <alignment horizontal="right" vertical="center" wrapText="1"/>
    </xf>
    <xf numFmtId="4" fontId="11" fillId="7" borderId="2" xfId="0" applyNumberFormat="1" applyFont="1" applyFill="1" applyBorder="1" applyAlignment="1" applyProtection="1">
      <alignment horizontal="right" vertical="center" wrapText="1"/>
    </xf>
    <xf numFmtId="4" fontId="11" fillId="9" borderId="6" xfId="0" applyNumberFormat="1" applyFont="1" applyFill="1" applyBorder="1" applyAlignment="1" applyProtection="1">
      <alignment horizontal="right" vertical="center" wrapText="1"/>
    </xf>
    <xf numFmtId="0" fontId="11" fillId="7" borderId="6" xfId="0" applyNumberFormat="1" applyFont="1" applyFill="1" applyBorder="1" applyAlignment="1" applyProtection="1">
      <alignment horizontal="right" vertical="center" wrapText="1"/>
    </xf>
    <xf numFmtId="179" fontId="11" fillId="7" borderId="6" xfId="0" applyNumberFormat="1" applyFont="1" applyFill="1" applyBorder="1" applyAlignment="1" applyProtection="1">
      <alignment horizontal="right" vertical="center" wrapText="1"/>
    </xf>
    <xf numFmtId="0" fontId="9" fillId="8" borderId="6" xfId="0" applyNumberFormat="1" applyFont="1" applyFill="1" applyBorder="1" applyAlignment="1" applyProtection="1">
      <alignment horizontal="right" vertical="center" wrapText="1"/>
    </xf>
    <xf numFmtId="179" fontId="9" fillId="8" borderId="6" xfId="0" applyNumberFormat="1" applyFont="1" applyFill="1" applyBorder="1" applyAlignment="1" applyProtection="1">
      <alignment horizontal="right" vertical="center" wrapText="1"/>
    </xf>
    <xf numFmtId="0" fontId="0" fillId="9" borderId="0" xfId="0" applyFill="1"/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4" fontId="4" fillId="2" borderId="6" xfId="0" applyNumberFormat="1" applyFont="1" applyFill="1" applyBorder="1" applyAlignment="1">
      <alignment horizontal="right"/>
    </xf>
    <xf numFmtId="178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0" fontId="12" fillId="0" borderId="2" xfId="0" applyFont="1" applyBorder="1"/>
    <xf numFmtId="0" fontId="13" fillId="2" borderId="2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12" fillId="0" borderId="2" xfId="0" applyNumberFormat="1" applyFont="1" applyBorder="1"/>
    <xf numFmtId="0" fontId="13" fillId="2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3" fontId="3" fillId="2" borderId="2" xfId="0" applyNumberFormat="1" applyFont="1" applyFill="1" applyBorder="1" applyAlignment="1" applyProtection="1">
      <alignment horizontal="right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8" fillId="5" borderId="2" xfId="0" applyNumberFormat="1" applyFont="1" applyFill="1" applyBorder="1" applyAlignment="1" applyProtection="1">
      <alignment horizontal="left" vertical="center" wrapText="1"/>
    </xf>
    <xf numFmtId="4" fontId="4" fillId="5" borderId="6" xfId="0" applyNumberFormat="1" applyFont="1" applyFill="1" applyBorder="1" applyAlignment="1">
      <alignment horizontal="right"/>
    </xf>
    <xf numFmtId="0" fontId="8" fillId="10" borderId="2" xfId="0" applyNumberFormat="1" applyFont="1" applyFill="1" applyBorder="1" applyAlignment="1" applyProtection="1">
      <alignment horizontal="left" vertical="center" wrapText="1"/>
    </xf>
    <xf numFmtId="4" fontId="4" fillId="10" borderId="6" xfId="0" applyNumberFormat="1" applyFont="1" applyFill="1" applyBorder="1" applyAlignment="1">
      <alignment horizontal="right"/>
    </xf>
    <xf numFmtId="4" fontId="4" fillId="10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180" fontId="3" fillId="2" borderId="2" xfId="0" applyNumberFormat="1" applyFont="1" applyFill="1" applyBorder="1" applyAlignment="1">
      <alignment horizontal="right"/>
    </xf>
    <xf numFmtId="4" fontId="4" fillId="5" borderId="6" xfId="0" applyNumberFormat="1" applyFont="1" applyFill="1" applyBorder="1" applyAlignment="1" applyProtection="1">
      <alignment horizontal="right" vertical="center" wrapText="1"/>
    </xf>
    <xf numFmtId="4" fontId="4" fillId="5" borderId="2" xfId="0" applyNumberFormat="1" applyFont="1" applyFill="1" applyBorder="1" applyAlignment="1" applyProtection="1">
      <alignment horizontal="right" vertical="center" wrapText="1"/>
    </xf>
    <xf numFmtId="0" fontId="8" fillId="9" borderId="2" xfId="0" applyNumberFormat="1" applyFont="1" applyFill="1" applyBorder="1" applyAlignment="1" applyProtection="1">
      <alignment vertical="center" wrapText="1"/>
    </xf>
    <xf numFmtId="4" fontId="4" fillId="9" borderId="6" xfId="0" applyNumberFormat="1" applyFont="1" applyFill="1" applyBorder="1" applyAlignment="1">
      <alignment horizontal="right"/>
    </xf>
    <xf numFmtId="4" fontId="4" fillId="9" borderId="2" xfId="0" applyNumberFormat="1" applyFont="1" applyFill="1" applyBorder="1" applyAlignment="1">
      <alignment horizontal="right"/>
    </xf>
    <xf numFmtId="4" fontId="4" fillId="9" borderId="2" xfId="0" applyNumberFormat="1" applyFont="1" applyFill="1" applyBorder="1" applyAlignment="1" applyProtection="1">
      <alignment horizontal="right" vertical="center" wrapText="1"/>
    </xf>
    <xf numFmtId="0" fontId="11" fillId="2" borderId="2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8" fillId="9" borderId="2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0" fillId="9" borderId="2" xfId="0" applyNumberFormat="1" applyFont="1" applyFill="1" applyBorder="1" applyAlignment="1" applyProtection="1">
      <alignment horizontal="left" vertical="center" wrapText="1"/>
    </xf>
    <xf numFmtId="3" fontId="4" fillId="9" borderId="2" xfId="0" applyNumberFormat="1" applyFont="1" applyFill="1" applyBorder="1" applyAlignment="1">
      <alignment horizontal="right"/>
    </xf>
    <xf numFmtId="179" fontId="0" fillId="0" borderId="0" xfId="0" applyNumberFormat="1"/>
    <xf numFmtId="182" fontId="3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4" fillId="8" borderId="2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76" fontId="3" fillId="2" borderId="2" xfId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3" fontId="4" fillId="9" borderId="6" xfId="0" applyNumberFormat="1" applyFont="1" applyFill="1" applyBorder="1" applyAlignment="1">
      <alignment horizontal="right"/>
    </xf>
    <xf numFmtId="3" fontId="3" fillId="9" borderId="2" xfId="0" applyNumberFormat="1" applyFont="1" applyFill="1" applyBorder="1" applyAlignment="1">
      <alignment horizontal="right"/>
    </xf>
    <xf numFmtId="0" fontId="0" fillId="0" borderId="0" xfId="0" applyFont="1"/>
    <xf numFmtId="0" fontId="0" fillId="10" borderId="0" xfId="0" applyFill="1"/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3" fontId="4" fillId="4" borderId="6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left"/>
    </xf>
    <xf numFmtId="0" fontId="16" fillId="5" borderId="2" xfId="0" applyNumberFormat="1" applyFont="1" applyFill="1" applyBorder="1" applyAlignment="1" applyProtection="1">
      <alignment horizontal="left" vertical="center" wrapText="1"/>
    </xf>
    <xf numFmtId="3" fontId="16" fillId="5" borderId="6" xfId="0" applyNumberFormat="1" applyFont="1" applyFill="1" applyBorder="1" applyAlignment="1">
      <alignment horizontal="right"/>
    </xf>
    <xf numFmtId="3" fontId="16" fillId="5" borderId="2" xfId="0" applyNumberFormat="1" applyFont="1" applyFill="1" applyBorder="1" applyAlignment="1">
      <alignment horizontal="left" wrapText="1"/>
    </xf>
    <xf numFmtId="4" fontId="16" fillId="5" borderId="2" xfId="0" applyNumberFormat="1" applyFont="1" applyFill="1" applyBorder="1" applyAlignment="1">
      <alignment horizontal="right"/>
    </xf>
    <xf numFmtId="0" fontId="8" fillId="8" borderId="2" xfId="0" applyNumberFormat="1" applyFont="1" applyFill="1" applyBorder="1" applyAlignment="1" applyProtection="1">
      <alignment horizontal="left" vertical="center" wrapText="1"/>
    </xf>
    <xf numFmtId="3" fontId="4" fillId="8" borderId="6" xfId="0" applyNumberFormat="1" applyFont="1" applyFill="1" applyBorder="1" applyAlignment="1">
      <alignment horizontal="right"/>
    </xf>
    <xf numFmtId="3" fontId="4" fillId="8" borderId="2" xfId="0" applyNumberFormat="1" applyFont="1" applyFill="1" applyBorder="1" applyAlignment="1">
      <alignment horizontal="left" wrapText="1"/>
    </xf>
    <xf numFmtId="4" fontId="4" fillId="8" borderId="2" xfId="0" applyNumberFormat="1" applyFont="1" applyFill="1" applyBorder="1" applyAlignment="1">
      <alignment horizontal="right"/>
    </xf>
    <xf numFmtId="0" fontId="5" fillId="9" borderId="2" xfId="0" applyNumberFormat="1" applyFont="1" applyFill="1" applyBorder="1" applyAlignment="1" applyProtection="1">
      <alignment horizontal="left" vertical="center" wrapText="1"/>
    </xf>
    <xf numFmtId="3" fontId="3" fillId="9" borderId="6" xfId="0" applyNumberFormat="1" applyFont="1" applyFill="1" applyBorder="1" applyAlignment="1">
      <alignment horizontal="right"/>
    </xf>
    <xf numFmtId="3" fontId="3" fillId="9" borderId="2" xfId="0" applyNumberFormat="1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left" wrapText="1"/>
    </xf>
    <xf numFmtId="0" fontId="5" fillId="9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3" fillId="9" borderId="6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left" vertical="center" wrapText="1"/>
    </xf>
    <xf numFmtId="0" fontId="3" fillId="8" borderId="6" xfId="0" applyNumberFormat="1" applyFont="1" applyFill="1" applyBorder="1" applyAlignment="1">
      <alignment horizontal="right"/>
    </xf>
    <xf numFmtId="3" fontId="3" fillId="8" borderId="2" xfId="0" applyNumberFormat="1" applyFont="1" applyFill="1" applyBorder="1" applyAlignment="1">
      <alignment horizontal="left" wrapText="1"/>
    </xf>
    <xf numFmtId="0" fontId="8" fillId="8" borderId="2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 wrapText="1"/>
    </xf>
    <xf numFmtId="0" fontId="4" fillId="8" borderId="6" xfId="0" applyNumberFormat="1" applyFont="1" applyFill="1" applyBorder="1" applyAlignment="1">
      <alignment horizontal="right"/>
    </xf>
    <xf numFmtId="0" fontId="11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/>
    </xf>
    <xf numFmtId="0" fontId="8" fillId="9" borderId="2" xfId="0" applyNumberFormat="1" applyFont="1" applyFill="1" applyBorder="1" applyAlignment="1" applyProtection="1">
      <alignment horizontal="left" vertical="center"/>
    </xf>
    <xf numFmtId="0" fontId="0" fillId="9" borderId="7" xfId="0" applyFill="1" applyBorder="1"/>
    <xf numFmtId="0" fontId="0" fillId="9" borderId="2" xfId="0" applyFill="1" applyBorder="1"/>
    <xf numFmtId="0" fontId="3" fillId="9" borderId="2" xfId="0" applyNumberFormat="1" applyFont="1" applyFill="1" applyBorder="1" applyAlignment="1">
      <alignment horizontal="right"/>
    </xf>
    <xf numFmtId="0" fontId="6" fillId="9" borderId="2" xfId="0" applyFont="1" applyFill="1" applyBorder="1" applyAlignment="1">
      <alignment horizontal="left" wrapText="1"/>
    </xf>
    <xf numFmtId="4" fontId="0" fillId="9" borderId="2" xfId="0" applyNumberFormat="1" applyFill="1" applyBorder="1"/>
    <xf numFmtId="0" fontId="0" fillId="0" borderId="2" xfId="0" applyNumberFormat="1" applyBorder="1"/>
    <xf numFmtId="0" fontId="6" fillId="0" borderId="2" xfId="0" applyFont="1" applyBorder="1" applyAlignment="1">
      <alignment horizontal="left" wrapText="1"/>
    </xf>
    <xf numFmtId="0" fontId="0" fillId="0" borderId="7" xfId="0" applyBorder="1"/>
    <xf numFmtId="0" fontId="3" fillId="2" borderId="2" xfId="0" applyNumberFormat="1" applyFont="1" applyFill="1" applyBorder="1" applyAlignment="1">
      <alignment horizontal="right"/>
    </xf>
    <xf numFmtId="0" fontId="1" fillId="8" borderId="7" xfId="0" applyNumberFormat="1" applyFont="1" applyFill="1" applyBorder="1" applyAlignment="1" applyProtection="1">
      <alignment horizontal="center" vertical="center" wrapText="1"/>
    </xf>
    <xf numFmtId="0" fontId="17" fillId="8" borderId="2" xfId="0" applyNumberFormat="1" applyFont="1" applyFill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 applyProtection="1">
      <alignment horizontal="left" vertical="center" wrapText="1"/>
    </xf>
    <xf numFmtId="4" fontId="17" fillId="8" borderId="2" xfId="0" applyNumberFormat="1" applyFont="1" applyFill="1" applyBorder="1" applyAlignment="1" applyProtection="1">
      <alignment horizontal="right" vertical="center" wrapText="1"/>
    </xf>
    <xf numFmtId="0" fontId="2" fillId="9" borderId="7" xfId="0" applyNumberFormat="1" applyFont="1" applyFill="1" applyBorder="1" applyAlignment="1" applyProtection="1">
      <alignment horizontal="center" vertical="center" wrapText="1"/>
    </xf>
    <xf numFmtId="0" fontId="17" fillId="9" borderId="2" xfId="0" applyNumberFormat="1" applyFont="1" applyFill="1" applyBorder="1" applyAlignment="1" applyProtection="1">
      <alignment horizontal="center" vertical="center" wrapText="1"/>
    </xf>
    <xf numFmtId="0" fontId="18" fillId="9" borderId="2" xfId="0" applyNumberFormat="1" applyFont="1" applyFill="1" applyBorder="1" applyAlignment="1" applyProtection="1">
      <alignment horizontal="center" vertical="center" wrapText="1"/>
    </xf>
    <xf numFmtId="4" fontId="18" fillId="9" borderId="2" xfId="0" applyNumberFormat="1" applyFont="1" applyFill="1" applyBorder="1" applyAlignment="1" applyProtection="1">
      <alignment horizontal="right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179" fontId="4" fillId="5" borderId="2" xfId="0" applyNumberFormat="1" applyFont="1" applyFill="1" applyBorder="1" applyAlignment="1" applyProtection="1">
      <alignment horizontal="right" vertical="center" wrapText="1"/>
    </xf>
    <xf numFmtId="0" fontId="3" fillId="8" borderId="6" xfId="0" applyNumberFormat="1" applyFont="1" applyFill="1" applyBorder="1" applyAlignment="1" applyProtection="1">
      <alignment horizontal="center" vertical="center" wrapText="1"/>
    </xf>
    <xf numFmtId="3" fontId="3" fillId="8" borderId="2" xfId="0" applyNumberFormat="1" applyFont="1" applyFill="1" applyBorder="1" applyAlignment="1" applyProtection="1">
      <alignment horizontal="left" vertical="center" wrapText="1"/>
    </xf>
    <xf numFmtId="4" fontId="3" fillId="8" borderId="2" xfId="0" applyNumberFormat="1" applyFont="1" applyFill="1" applyBorder="1" applyAlignment="1" applyProtection="1">
      <alignment horizontal="right" vertical="center" wrapText="1"/>
    </xf>
    <xf numFmtId="0" fontId="4" fillId="9" borderId="6" xfId="0" applyNumberFormat="1" applyFont="1" applyFill="1" applyBorder="1" applyAlignment="1">
      <alignment horizontal="right"/>
    </xf>
    <xf numFmtId="3" fontId="4" fillId="9" borderId="2" xfId="0" applyNumberFormat="1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vertical="center" wrapText="1"/>
    </xf>
    <xf numFmtId="0" fontId="3" fillId="4" borderId="2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left" wrapText="1"/>
    </xf>
    <xf numFmtId="0" fontId="5" fillId="5" borderId="2" xfId="0" applyNumberFormat="1" applyFont="1" applyFill="1" applyBorder="1" applyAlignment="1" applyProtection="1">
      <alignment horizontal="left" vertical="center" wrapText="1"/>
    </xf>
    <xf numFmtId="0" fontId="5" fillId="5" borderId="2" xfId="0" applyNumberFormat="1" applyFont="1" applyFill="1" applyBorder="1" applyAlignment="1" applyProtection="1">
      <alignment vertical="center" wrapText="1"/>
    </xf>
    <xf numFmtId="0" fontId="3" fillId="5" borderId="2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left" wrapText="1"/>
    </xf>
    <xf numFmtId="0" fontId="0" fillId="8" borderId="2" xfId="0" applyFill="1" applyBorder="1"/>
    <xf numFmtId="0" fontId="0" fillId="8" borderId="2" xfId="0" applyNumberFormat="1" applyFill="1" applyBorder="1"/>
    <xf numFmtId="0" fontId="6" fillId="8" borderId="2" xfId="0" applyFont="1" applyFill="1" applyBorder="1" applyAlignment="1">
      <alignment wrapText="1"/>
    </xf>
    <xf numFmtId="4" fontId="0" fillId="8" borderId="2" xfId="0" applyNumberFormat="1" applyFill="1" applyBorder="1"/>
    <xf numFmtId="0" fontId="0" fillId="9" borderId="2" xfId="0" applyNumberFormat="1" applyFill="1" applyBorder="1"/>
    <xf numFmtId="0" fontId="6" fillId="9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/>
    </xf>
    <xf numFmtId="179" fontId="0" fillId="4" borderId="2" xfId="0" applyNumberFormat="1" applyFill="1" applyBorder="1"/>
    <xf numFmtId="4" fontId="0" fillId="4" borderId="2" xfId="0" applyNumberFormat="1" applyFill="1" applyBorder="1"/>
    <xf numFmtId="179" fontId="0" fillId="5" borderId="2" xfId="0" applyNumberFormat="1" applyFill="1" applyBorder="1"/>
    <xf numFmtId="179" fontId="12" fillId="8" borderId="2" xfId="0" applyNumberFormat="1" applyFont="1" applyFill="1" applyBorder="1"/>
    <xf numFmtId="179" fontId="0" fillId="9" borderId="2" xfId="0" applyNumberFormat="1" applyFill="1" applyBorder="1"/>
    <xf numFmtId="0" fontId="0" fillId="2" borderId="2" xfId="0" applyFill="1" applyBorder="1"/>
    <xf numFmtId="4" fontId="3" fillId="2" borderId="7" xfId="0" applyNumberFormat="1" applyFont="1" applyFill="1" applyBorder="1" applyAlignment="1">
      <alignment horizontal="right"/>
    </xf>
    <xf numFmtId="179" fontId="0" fillId="2" borderId="2" xfId="0" applyNumberFormat="1" applyFill="1" applyBorder="1"/>
    <xf numFmtId="4" fontId="3" fillId="8" borderId="7" xfId="0" applyNumberFormat="1" applyFont="1" applyFill="1" applyBorder="1" applyAlignment="1">
      <alignment horizontal="right"/>
    </xf>
    <xf numFmtId="179" fontId="0" fillId="8" borderId="2" xfId="0" applyNumberFormat="1" applyFill="1" applyBorder="1"/>
    <xf numFmtId="4" fontId="3" fillId="2" borderId="7" xfId="0" applyNumberFormat="1" applyFont="1" applyFill="1" applyBorder="1" applyAlignment="1" applyProtection="1">
      <alignment horizontal="right" wrapText="1"/>
    </xf>
    <xf numFmtId="4" fontId="3" fillId="2" borderId="7" xfId="0" applyNumberFormat="1" applyFont="1" applyFill="1" applyBorder="1" applyAlignment="1" applyProtection="1">
      <alignment horizontal="right" vertical="center" wrapText="1"/>
    </xf>
    <xf numFmtId="4" fontId="4" fillId="5" borderId="7" xfId="0" applyNumberFormat="1" applyFont="1" applyFill="1" applyBorder="1" applyAlignment="1" applyProtection="1">
      <alignment horizontal="right" vertical="center" wrapText="1"/>
    </xf>
    <xf numFmtId="3" fontId="3" fillId="2" borderId="7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179" fontId="12" fillId="4" borderId="2" xfId="0" applyNumberFormat="1" applyFont="1" applyFill="1" applyBorder="1"/>
    <xf numFmtId="4" fontId="12" fillId="4" borderId="2" xfId="0" applyNumberFormat="1" applyFont="1" applyFill="1" applyBorder="1"/>
    <xf numFmtId="179" fontId="0" fillId="8" borderId="2" xfId="0" applyNumberFormat="1" applyFont="1" applyFill="1" applyBorder="1"/>
    <xf numFmtId="179" fontId="0" fillId="9" borderId="2" xfId="0" applyNumberFormat="1" applyFont="1" applyFill="1" applyBorder="1"/>
    <xf numFmtId="179" fontId="0" fillId="2" borderId="2" xfId="0" applyNumberFormat="1" applyFont="1" applyFill="1" applyBorder="1"/>
    <xf numFmtId="0" fontId="0" fillId="2" borderId="2" xfId="0" applyFont="1" applyFill="1" applyBorder="1"/>
    <xf numFmtId="0" fontId="0" fillId="9" borderId="2" xfId="0" applyFont="1" applyFill="1" applyBorder="1"/>
    <xf numFmtId="0" fontId="0" fillId="2" borderId="2" xfId="0" applyNumberFormat="1" applyFill="1" applyBorder="1"/>
    <xf numFmtId="0" fontId="6" fillId="2" borderId="2" xfId="0" applyFont="1" applyFill="1" applyBorder="1" applyAlignment="1">
      <alignment wrapText="1"/>
    </xf>
    <xf numFmtId="0" fontId="12" fillId="5" borderId="2" xfId="0" applyFont="1" applyFill="1" applyBorder="1"/>
    <xf numFmtId="0" fontId="12" fillId="5" borderId="2" xfId="0" applyNumberFormat="1" applyFont="1" applyFill="1" applyBorder="1"/>
    <xf numFmtId="0" fontId="16" fillId="5" borderId="2" xfId="0" applyFont="1" applyFill="1" applyBorder="1" applyAlignment="1">
      <alignment wrapText="1"/>
    </xf>
    <xf numFmtId="4" fontId="12" fillId="5" borderId="2" xfId="0" applyNumberFormat="1" applyFont="1" applyFill="1" applyBorder="1"/>
    <xf numFmtId="0" fontId="6" fillId="0" borderId="2" xfId="0" applyFont="1" applyBorder="1"/>
    <xf numFmtId="0" fontId="0" fillId="7" borderId="2" xfId="0" applyFill="1" applyBorder="1"/>
    <xf numFmtId="0" fontId="0" fillId="7" borderId="2" xfId="0" applyNumberFormat="1" applyFill="1" applyBorder="1"/>
    <xf numFmtId="0" fontId="6" fillId="7" borderId="2" xfId="0" applyFont="1" applyFill="1" applyBorder="1" applyAlignment="1">
      <alignment wrapText="1"/>
    </xf>
    <xf numFmtId="4" fontId="0" fillId="7" borderId="2" xfId="0" applyNumberFormat="1" applyFill="1" applyBorder="1"/>
    <xf numFmtId="4" fontId="0" fillId="2" borderId="2" xfId="0" applyNumberFormat="1" applyFont="1" applyFill="1" applyBorder="1"/>
    <xf numFmtId="0" fontId="0" fillId="8" borderId="2" xfId="0" applyFont="1" applyFill="1" applyBorder="1"/>
    <xf numFmtId="179" fontId="12" fillId="5" borderId="2" xfId="0" applyNumberFormat="1" applyFont="1" applyFill="1" applyBorder="1"/>
    <xf numFmtId="0" fontId="12" fillId="0" borderId="0" xfId="0" applyFont="1"/>
    <xf numFmtId="179" fontId="0" fillId="0" borderId="2" xfId="0" applyNumberForma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NumberFormat="1" applyFont="1" applyFill="1" applyBorder="1" applyAlignment="1" applyProtection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4" fillId="0" borderId="8" xfId="0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Alignment="1" applyProtection="1">
      <alignment horizontal="left" vertical="center" wrapText="1"/>
    </xf>
    <xf numFmtId="0" fontId="5" fillId="5" borderId="8" xfId="0" applyNumberFormat="1" applyFont="1" applyFill="1" applyBorder="1" applyAlignment="1" applyProtection="1">
      <alignment vertical="center" wrapText="1"/>
    </xf>
    <xf numFmtId="0" fontId="5" fillId="5" borderId="8" xfId="0" applyNumberFormat="1" applyFont="1" applyFill="1" applyBorder="1" applyAlignment="1" applyProtection="1">
      <alignment vertical="center"/>
    </xf>
    <xf numFmtId="3" fontId="4" fillId="5" borderId="2" xfId="0" applyNumberFormat="1" applyFont="1" applyFill="1" applyBorder="1" applyAlignment="1">
      <alignment horizontal="right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3" fillId="0" borderId="8" xfId="0" applyFont="1" applyBorder="1" applyAlignment="1">
      <alignment horizontal="left" wrapText="1"/>
    </xf>
    <xf numFmtId="0" fontId="3" fillId="0" borderId="8" xfId="0" applyNumberFormat="1" applyFont="1" applyFill="1" applyBorder="1" applyAlignment="1" applyProtection="1">
      <alignment horizontal="left"/>
    </xf>
    <xf numFmtId="0" fontId="8" fillId="5" borderId="8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13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4" fontId="4" fillId="0" borderId="2" xfId="0" applyNumberFormat="1" applyFont="1" applyFill="1" applyBorder="1" applyAlignment="1" applyProtection="1">
      <alignment horizontal="right" wrapText="1"/>
    </xf>
    <xf numFmtId="4" fontId="4" fillId="5" borderId="2" xfId="0" applyNumberFormat="1" applyFont="1" applyFill="1" applyBorder="1" applyAlignment="1" applyProtection="1">
      <alignment horizontal="right" wrapText="1"/>
    </xf>
    <xf numFmtId="3" fontId="4" fillId="0" borderId="2" xfId="0" applyNumberFormat="1" applyFont="1" applyFill="1" applyBorder="1" applyAlignment="1" applyProtection="1">
      <alignment horizontal="right" wrapText="1"/>
    </xf>
    <xf numFmtId="3" fontId="4" fillId="5" borderId="2" xfId="0" applyNumberFormat="1" applyFont="1" applyFill="1" applyBorder="1" applyAlignment="1" applyProtection="1">
      <alignment horizontal="right" wrapText="1"/>
    </xf>
    <xf numFmtId="3" fontId="8" fillId="2" borderId="0" xfId="0" applyNumberFormat="1" applyFont="1" applyFill="1" applyBorder="1" applyAlignment="1" applyProtection="1">
      <alignment horizontal="right" wrapText="1"/>
    </xf>
    <xf numFmtId="0" fontId="8" fillId="0" borderId="7" xfId="0" applyFont="1" applyFill="1" applyBorder="1" applyAlignment="1" quotePrefix="1">
      <alignment horizontal="left" vertical="center"/>
    </xf>
    <xf numFmtId="0" fontId="8" fillId="0" borderId="7" xfId="0" applyNumberFormat="1" applyFont="1" applyFill="1" applyBorder="1" applyAlignment="1" applyProtection="1" quotePrefix="1">
      <alignment horizontal="left" vertical="center" wrapText="1"/>
    </xf>
    <xf numFmtId="0" fontId="8" fillId="0" borderId="7" xfId="0" applyFont="1" applyBorder="1" applyAlignment="1" quotePrefix="1">
      <alignment horizontal="left" vertical="center"/>
    </xf>
    <xf numFmtId="0" fontId="8" fillId="5" borderId="7" xfId="0" applyNumberFormat="1" applyFont="1" applyFill="1" applyBorder="1" applyAlignment="1" applyProtection="1" quotePrefix="1">
      <alignment horizontal="left" vertical="center" wrapText="1"/>
    </xf>
    <xf numFmtId="0" fontId="11" fillId="2" borderId="2" xfId="0" applyFont="1" applyFill="1" applyBorder="1" applyAlignment="1" quotePrefix="1">
      <alignment horizontal="left" vertical="center"/>
    </xf>
    <xf numFmtId="0" fontId="13" fillId="2" borderId="2" xfId="0" applyFont="1" applyFill="1" applyBorder="1" applyAlignment="1" quotePrefix="1">
      <alignment horizontal="left" vertical="center" wrapText="1"/>
    </xf>
    <xf numFmtId="0" fontId="13" fillId="2" borderId="2" xfId="0" applyFont="1" applyFill="1" applyBorder="1" applyAlignment="1" quotePrefix="1">
      <alignment horizontal="left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workbookViewId="0">
      <selection activeCell="K7" sqref="K7"/>
    </sheetView>
  </sheetViews>
  <sheetFormatPr defaultColWidth="9" defaultRowHeight="15"/>
  <cols>
    <col min="5" max="9" width="25.3333333333333" customWidth="1"/>
    <col min="10" max="10" width="15.6666666666667" customWidth="1"/>
    <col min="11" max="11" width="14.1047619047619" customWidth="1"/>
    <col min="12" max="12" width="12" customWidth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8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15.75" spans="1:11">
      <c r="A3" s="2" t="s">
        <v>1</v>
      </c>
      <c r="B3" s="2"/>
      <c r="C3" s="2"/>
      <c r="D3" s="2"/>
      <c r="E3" s="2"/>
      <c r="F3" s="2"/>
      <c r="G3" s="2"/>
      <c r="H3" s="2"/>
      <c r="I3" s="272"/>
      <c r="J3" s="272"/>
      <c r="K3" s="272"/>
    </row>
    <row r="4" ht="18" spans="1:11">
      <c r="A4" s="3"/>
      <c r="B4" s="3"/>
      <c r="C4" s="3"/>
      <c r="D4" s="3"/>
      <c r="E4" s="3"/>
      <c r="F4" s="3"/>
      <c r="G4" s="3"/>
      <c r="H4" s="3"/>
      <c r="I4" s="4"/>
      <c r="J4" s="4"/>
      <c r="K4" s="4"/>
    </row>
    <row r="5" ht="15.75" spans="1:11">
      <c r="A5" s="2" t="s">
        <v>2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</row>
    <row r="6" ht="18" spans="1:11">
      <c r="A6" s="440"/>
      <c r="B6" s="441"/>
      <c r="C6" s="441"/>
      <c r="D6" s="441"/>
      <c r="E6" s="442"/>
      <c r="F6" s="443"/>
      <c r="G6" s="443"/>
      <c r="H6" s="443"/>
      <c r="I6" s="443"/>
      <c r="J6" s="493" t="s">
        <v>3</v>
      </c>
      <c r="K6" s="494"/>
    </row>
    <row r="7" ht="25.5" spans="1:11">
      <c r="A7" s="444"/>
      <c r="B7" s="445"/>
      <c r="C7" s="445"/>
      <c r="D7" s="446"/>
      <c r="E7" s="447"/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</row>
    <row r="8" spans="1:11">
      <c r="A8" s="448"/>
      <c r="B8" s="449"/>
      <c r="C8" s="449"/>
      <c r="D8" s="450">
        <v>1</v>
      </c>
      <c r="E8" s="451"/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</row>
    <row r="9" spans="1:11">
      <c r="A9" s="452" t="s">
        <v>10</v>
      </c>
      <c r="B9" s="453"/>
      <c r="C9" s="453"/>
      <c r="D9" s="453"/>
      <c r="E9" s="454"/>
      <c r="F9" s="21">
        <f>F10+F11</f>
        <v>1053975.77</v>
      </c>
      <c r="G9" s="21">
        <f t="shared" ref="G9:I9" si="0">G10+G11</f>
        <v>1487745.56</v>
      </c>
      <c r="H9" s="455">
        <f t="shared" si="0"/>
        <v>0</v>
      </c>
      <c r="I9" s="21">
        <f t="shared" si="0"/>
        <v>1341824.25</v>
      </c>
      <c r="J9" s="21">
        <f t="shared" ref="J9:J15" si="1">SUM(I9/F9*100)</f>
        <v>127.310730302652</v>
      </c>
      <c r="K9" s="21">
        <f>SUM(I9/G9*100)</f>
        <v>90.1917831971214</v>
      </c>
    </row>
    <row r="10" spans="1:11">
      <c r="A10" s="456" t="s">
        <v>11</v>
      </c>
      <c r="B10" s="457"/>
      <c r="C10" s="457"/>
      <c r="D10" s="457"/>
      <c r="E10" s="458"/>
      <c r="F10" s="459">
        <v>1053144.91</v>
      </c>
      <c r="G10" s="459">
        <v>1486945.56</v>
      </c>
      <c r="H10" s="460"/>
      <c r="I10" s="459">
        <v>1340828.15</v>
      </c>
      <c r="J10" s="459">
        <f t="shared" si="1"/>
        <v>127.316586470517</v>
      </c>
      <c r="K10" s="21">
        <f t="shared" ref="K10:K15" si="2">SUM(I10/G10*100)</f>
        <v>90.1733181139463</v>
      </c>
    </row>
    <row r="11" spans="1:11">
      <c r="A11" s="500" t="s">
        <v>12</v>
      </c>
      <c r="B11" s="458"/>
      <c r="C11" s="458"/>
      <c r="D11" s="458"/>
      <c r="E11" s="458"/>
      <c r="F11" s="459">
        <v>830.86</v>
      </c>
      <c r="G11" s="459">
        <v>800</v>
      </c>
      <c r="H11" s="460"/>
      <c r="I11" s="459">
        <v>996.1</v>
      </c>
      <c r="J11" s="459">
        <f t="shared" si="1"/>
        <v>119.887827070746</v>
      </c>
      <c r="K11" s="21">
        <f t="shared" si="2"/>
        <v>124.5125</v>
      </c>
    </row>
    <row r="12" spans="1:11">
      <c r="A12" s="462" t="s">
        <v>13</v>
      </c>
      <c r="B12" s="454"/>
      <c r="C12" s="454"/>
      <c r="D12" s="454"/>
      <c r="E12" s="454"/>
      <c r="F12" s="21">
        <f>F13+F14</f>
        <v>1145869.25</v>
      </c>
      <c r="G12" s="21">
        <f t="shared" ref="G12:I12" si="3">G13+G14</f>
        <v>1580761.56</v>
      </c>
      <c r="H12" s="455">
        <f t="shared" si="3"/>
        <v>0</v>
      </c>
      <c r="I12" s="21">
        <f t="shared" si="3"/>
        <v>1276746.1</v>
      </c>
      <c r="J12" s="21">
        <f t="shared" si="1"/>
        <v>111.421621620442</v>
      </c>
      <c r="K12" s="21">
        <f t="shared" si="2"/>
        <v>80.7677851174468</v>
      </c>
    </row>
    <row r="13" spans="1:11">
      <c r="A13" s="501" t="s">
        <v>14</v>
      </c>
      <c r="B13" s="457"/>
      <c r="C13" s="457"/>
      <c r="D13" s="457"/>
      <c r="E13" s="457"/>
      <c r="F13" s="459">
        <v>1137177.83</v>
      </c>
      <c r="G13" s="459">
        <v>1580761.56</v>
      </c>
      <c r="H13" s="460"/>
      <c r="I13" s="459">
        <v>1274756.58</v>
      </c>
      <c r="J13" s="495">
        <f t="shared" si="1"/>
        <v>112.098261711627</v>
      </c>
      <c r="K13" s="21">
        <f t="shared" si="2"/>
        <v>80.641926793817</v>
      </c>
    </row>
    <row r="14" spans="1:11">
      <c r="A14" s="502" t="s">
        <v>15</v>
      </c>
      <c r="B14" s="458"/>
      <c r="C14" s="458"/>
      <c r="D14" s="458"/>
      <c r="E14" s="458"/>
      <c r="F14" s="464">
        <v>8691.42</v>
      </c>
      <c r="G14" s="464">
        <v>0</v>
      </c>
      <c r="H14" s="465"/>
      <c r="I14" s="464">
        <v>1989.52</v>
      </c>
      <c r="J14" s="495">
        <f t="shared" si="1"/>
        <v>22.8906208651751</v>
      </c>
      <c r="K14" s="21" t="e">
        <f t="shared" si="2"/>
        <v>#DIV/0!</v>
      </c>
    </row>
    <row r="15" spans="1:11">
      <c r="A15" s="503" t="s">
        <v>16</v>
      </c>
      <c r="B15" s="453"/>
      <c r="C15" s="453"/>
      <c r="D15" s="453"/>
      <c r="E15" s="453"/>
      <c r="F15" s="21">
        <f>F9-F12</f>
        <v>-91893.48</v>
      </c>
      <c r="G15" s="21">
        <f t="shared" ref="G15:I15" si="4">G9-G12</f>
        <v>-93016</v>
      </c>
      <c r="H15" s="455">
        <f t="shared" si="4"/>
        <v>0</v>
      </c>
      <c r="I15" s="21">
        <f t="shared" si="4"/>
        <v>65078.1499999999</v>
      </c>
      <c r="J15" s="496">
        <f t="shared" si="1"/>
        <v>-70.8191157849283</v>
      </c>
      <c r="K15" s="21">
        <f t="shared" si="2"/>
        <v>-69.9644684785412</v>
      </c>
    </row>
    <row r="16" ht="18" spans="1:11">
      <c r="A16" s="3"/>
      <c r="B16" s="466"/>
      <c r="C16" s="466"/>
      <c r="D16" s="466"/>
      <c r="E16" s="466"/>
      <c r="F16" s="466"/>
      <c r="G16" s="466"/>
      <c r="H16" s="467"/>
      <c r="I16" s="467"/>
      <c r="J16" s="467"/>
      <c r="K16" s="467"/>
    </row>
    <row r="17" ht="15.75" spans="1:11">
      <c r="A17" s="2" t="s">
        <v>17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</row>
    <row r="18" ht="18" spans="1:11">
      <c r="A18" s="3"/>
      <c r="B18" s="466"/>
      <c r="C18" s="466"/>
      <c r="D18" s="466"/>
      <c r="E18" s="466"/>
      <c r="F18" s="466"/>
      <c r="G18" s="466"/>
      <c r="H18" s="467"/>
      <c r="I18" s="467"/>
      <c r="J18" s="467"/>
      <c r="K18" s="467"/>
    </row>
    <row r="19" ht="25.5" spans="1:11">
      <c r="A19" s="448"/>
      <c r="B19" s="449"/>
      <c r="C19" s="449"/>
      <c r="D19" s="450"/>
      <c r="E19" s="451"/>
      <c r="F19" s="6" t="s">
        <v>4</v>
      </c>
      <c r="G19" s="6" t="s">
        <v>5</v>
      </c>
      <c r="H19" s="6" t="s">
        <v>6</v>
      </c>
      <c r="I19" s="6" t="s">
        <v>7</v>
      </c>
      <c r="J19" s="6" t="s">
        <v>8</v>
      </c>
      <c r="K19" s="6" t="s">
        <v>18</v>
      </c>
    </row>
    <row r="20" spans="1:11">
      <c r="A20" s="448"/>
      <c r="B20" s="449"/>
      <c r="C20" s="468"/>
      <c r="D20" s="450">
        <v>1</v>
      </c>
      <c r="E20" s="469"/>
      <c r="F20" s="11"/>
      <c r="G20" s="11">
        <v>3</v>
      </c>
      <c r="H20" s="11">
        <v>4</v>
      </c>
      <c r="I20" s="11">
        <v>5</v>
      </c>
      <c r="J20" s="11">
        <v>6</v>
      </c>
      <c r="K20" s="11">
        <v>7</v>
      </c>
    </row>
    <row r="21" spans="1:11">
      <c r="A21" s="502" t="s">
        <v>19</v>
      </c>
      <c r="B21" s="458"/>
      <c r="C21" s="458"/>
      <c r="D21" s="458"/>
      <c r="E21" s="458"/>
      <c r="F21" s="464">
        <v>0</v>
      </c>
      <c r="G21" s="261">
        <v>0</v>
      </c>
      <c r="H21" s="465"/>
      <c r="I21" s="464">
        <v>0</v>
      </c>
      <c r="J21" s="497" t="e">
        <f>SUM(I21/F21*100)</f>
        <v>#DIV/0!</v>
      </c>
      <c r="K21" s="497" t="e">
        <f>SUM(I21/H21*100)</f>
        <v>#DIV/0!</v>
      </c>
    </row>
    <row r="22" spans="1:11">
      <c r="A22" s="502" t="s">
        <v>20</v>
      </c>
      <c r="B22" s="458"/>
      <c r="C22" s="458"/>
      <c r="D22" s="458"/>
      <c r="E22" s="458"/>
      <c r="F22" s="464">
        <v>0</v>
      </c>
      <c r="G22" s="261">
        <v>0</v>
      </c>
      <c r="H22" s="465"/>
      <c r="I22" s="464">
        <v>0</v>
      </c>
      <c r="J22" s="497" t="e">
        <f>SUM(I22/F22*100)</f>
        <v>#DIV/0!</v>
      </c>
      <c r="K22" s="497" t="e">
        <f>SUM(I22/H22*100)</f>
        <v>#DIV/0!</v>
      </c>
    </row>
    <row r="23" spans="1:11">
      <c r="A23" s="503" t="s">
        <v>21</v>
      </c>
      <c r="B23" s="453"/>
      <c r="C23" s="453"/>
      <c r="D23" s="453"/>
      <c r="E23" s="453"/>
      <c r="F23" s="21">
        <f>F21-F22</f>
        <v>0</v>
      </c>
      <c r="G23" s="455">
        <f t="shared" ref="G23:I23" si="5">G21-G22</f>
        <v>0</v>
      </c>
      <c r="H23" s="455">
        <f t="shared" si="5"/>
        <v>0</v>
      </c>
      <c r="I23" s="21">
        <f t="shared" si="5"/>
        <v>0</v>
      </c>
      <c r="J23" s="498" t="e">
        <f>SUM(I23/F23*100)</f>
        <v>#DIV/0!</v>
      </c>
      <c r="K23" s="498" t="e">
        <f>SUM(I23/H23*100)</f>
        <v>#DIV/0!</v>
      </c>
    </row>
    <row r="24" spans="1:11">
      <c r="A24" s="452" t="s">
        <v>22</v>
      </c>
      <c r="B24" s="470"/>
      <c r="C24" s="470"/>
      <c r="D24" s="470"/>
      <c r="E24" s="470"/>
      <c r="F24" s="21">
        <v>93015.51</v>
      </c>
      <c r="G24" s="21"/>
      <c r="H24" s="455"/>
      <c r="I24" s="21">
        <v>1122.03</v>
      </c>
      <c r="J24" s="496"/>
      <c r="K24" s="498"/>
    </row>
    <row r="25" spans="1:11">
      <c r="A25" s="452" t="s">
        <v>23</v>
      </c>
      <c r="B25" s="470"/>
      <c r="C25" s="470"/>
      <c r="D25" s="470"/>
      <c r="E25" s="470"/>
      <c r="F25" s="21">
        <v>1122.03</v>
      </c>
      <c r="G25" s="21">
        <f>G15+G23</f>
        <v>-93016</v>
      </c>
      <c r="H25" s="455">
        <f>H15+H23</f>
        <v>0</v>
      </c>
      <c r="I25" s="21">
        <v>66200.18</v>
      </c>
      <c r="J25" s="496">
        <f>SUM(I25/F25*100)</f>
        <v>5900.03654091245</v>
      </c>
      <c r="K25" s="498" t="e">
        <f>SUM(I25/H25*100)</f>
        <v>#DIV/0!</v>
      </c>
    </row>
    <row r="26" ht="18" spans="1:11">
      <c r="A26" s="3"/>
      <c r="B26" s="466"/>
      <c r="C26" s="466"/>
      <c r="D26" s="466"/>
      <c r="E26" s="466"/>
      <c r="F26" s="466"/>
      <c r="G26" s="466"/>
      <c r="H26" s="467"/>
      <c r="I26" s="467"/>
      <c r="J26" s="467"/>
      <c r="K26" s="467"/>
    </row>
    <row r="27" ht="15.75" spans="1:11">
      <c r="A27" s="2"/>
      <c r="B27" s="471"/>
      <c r="C27" s="471"/>
      <c r="D27" s="471"/>
      <c r="E27" s="471"/>
      <c r="F27" s="471"/>
      <c r="G27" s="471"/>
      <c r="H27" s="471"/>
      <c r="I27" s="471"/>
      <c r="J27" s="471"/>
      <c r="K27" s="471"/>
    </row>
    <row r="28" ht="15.75" spans="1:11">
      <c r="A28" s="2"/>
      <c r="B28" s="471"/>
      <c r="C28" s="471"/>
      <c r="D28" s="471"/>
      <c r="E28" s="471"/>
      <c r="F28" s="471"/>
      <c r="G28" s="471"/>
      <c r="H28" s="471"/>
      <c r="I28" s="471"/>
      <c r="J28" s="471"/>
      <c r="K28" s="471"/>
    </row>
    <row r="29" spans="1:11">
      <c r="A29" s="472"/>
      <c r="B29" s="472"/>
      <c r="C29" s="472"/>
      <c r="D29" s="473"/>
      <c r="E29" s="474"/>
      <c r="F29" s="475"/>
      <c r="G29" s="475"/>
      <c r="H29" s="475"/>
      <c r="I29" s="475"/>
      <c r="J29" s="475"/>
      <c r="K29" s="475"/>
    </row>
    <row r="30" customHeight="1" spans="1:11">
      <c r="A30" s="476"/>
      <c r="B30" s="476"/>
      <c r="C30" s="476"/>
      <c r="D30" s="476"/>
      <c r="E30" s="476"/>
      <c r="F30" s="477"/>
      <c r="G30" s="477"/>
      <c r="H30" s="477"/>
      <c r="I30" s="477"/>
      <c r="J30" s="499"/>
      <c r="K30" s="499"/>
    </row>
    <row r="31" customHeight="1" spans="1:11">
      <c r="A31" s="476"/>
      <c r="B31" s="478"/>
      <c r="C31" s="478"/>
      <c r="D31" s="478"/>
      <c r="E31" s="478"/>
      <c r="F31" s="477"/>
      <c r="G31" s="477"/>
      <c r="H31" s="477"/>
      <c r="I31" s="477"/>
      <c r="J31" s="477"/>
      <c r="K31" s="477"/>
    </row>
    <row r="32" ht="45" customHeight="1" spans="1:11">
      <c r="A32" s="476"/>
      <c r="B32" s="476"/>
      <c r="C32" s="476"/>
      <c r="D32" s="476"/>
      <c r="E32" s="476"/>
      <c r="F32" s="477"/>
      <c r="G32" s="477"/>
      <c r="H32" s="477"/>
      <c r="I32" s="477"/>
      <c r="J32" s="477"/>
      <c r="K32" s="477"/>
    </row>
    <row r="33" ht="15.75" spans="1:11">
      <c r="A33" s="479"/>
      <c r="B33" s="480"/>
      <c r="C33" s="480"/>
      <c r="D33" s="480"/>
      <c r="E33" s="480"/>
      <c r="F33" s="480"/>
      <c r="G33" s="480"/>
      <c r="H33" s="480"/>
      <c r="I33" s="480"/>
      <c r="J33" s="480"/>
      <c r="K33" s="480"/>
    </row>
    <row r="34" ht="15.75" spans="1:11">
      <c r="A34" s="479"/>
      <c r="B34" s="479"/>
      <c r="C34" s="479"/>
      <c r="D34" s="479"/>
      <c r="E34" s="479"/>
      <c r="F34" s="479"/>
      <c r="G34" s="479"/>
      <c r="H34" s="479"/>
      <c r="I34" s="479"/>
      <c r="J34" s="479"/>
      <c r="K34" s="479"/>
    </row>
    <row r="35" ht="18" spans="1:11">
      <c r="A35" s="481"/>
      <c r="B35" s="482"/>
      <c r="C35" s="482"/>
      <c r="D35" s="482"/>
      <c r="E35" s="482"/>
      <c r="F35" s="482"/>
      <c r="G35" s="482"/>
      <c r="H35" s="483"/>
      <c r="I35" s="483"/>
      <c r="J35" s="483"/>
      <c r="K35" s="483"/>
    </row>
    <row r="36" spans="1:11">
      <c r="A36" s="484"/>
      <c r="B36" s="484"/>
      <c r="C36" s="484"/>
      <c r="D36" s="485"/>
      <c r="E36" s="486"/>
      <c r="F36" s="487"/>
      <c r="G36" s="487"/>
      <c r="H36" s="487"/>
      <c r="I36" s="487"/>
      <c r="J36" s="487"/>
      <c r="K36" s="487"/>
    </row>
    <row r="37" spans="1:11">
      <c r="A37" s="476"/>
      <c r="B37" s="476"/>
      <c r="C37" s="476"/>
      <c r="D37" s="476"/>
      <c r="E37" s="476"/>
      <c r="F37" s="477"/>
      <c r="G37" s="477"/>
      <c r="H37" s="477"/>
      <c r="I37" s="477"/>
      <c r="J37" s="499"/>
      <c r="K37" s="499"/>
    </row>
    <row r="38" ht="28.5" customHeight="1" spans="1:11">
      <c r="A38" s="476"/>
      <c r="B38" s="476"/>
      <c r="C38" s="476"/>
      <c r="D38" s="476"/>
      <c r="E38" s="476"/>
      <c r="F38" s="477"/>
      <c r="G38" s="477"/>
      <c r="H38" s="477"/>
      <c r="I38" s="477"/>
      <c r="J38" s="499"/>
      <c r="K38" s="499"/>
    </row>
    <row r="39" spans="1:11">
      <c r="A39" s="476"/>
      <c r="B39" s="488"/>
      <c r="C39" s="488"/>
      <c r="D39" s="488"/>
      <c r="E39" s="488"/>
      <c r="F39" s="477"/>
      <c r="G39" s="477"/>
      <c r="H39" s="477"/>
      <c r="I39" s="477"/>
      <c r="J39" s="499"/>
      <c r="K39" s="499"/>
    </row>
    <row r="40" customHeight="1" spans="1:11">
      <c r="A40" s="476"/>
      <c r="B40" s="478"/>
      <c r="C40" s="478"/>
      <c r="D40" s="478"/>
      <c r="E40" s="478"/>
      <c r="F40" s="489"/>
      <c r="G40" s="489"/>
      <c r="H40" s="489"/>
      <c r="I40" s="489"/>
      <c r="J40" s="489"/>
      <c r="K40" s="489"/>
    </row>
    <row r="41" ht="17.25" customHeight="1" spans="1:11">
      <c r="A41" s="490"/>
      <c r="B41" s="490"/>
      <c r="C41" s="490"/>
      <c r="D41" s="490"/>
      <c r="E41" s="490"/>
      <c r="F41" s="490"/>
      <c r="G41" s="490"/>
      <c r="H41" s="490"/>
      <c r="I41" s="490"/>
      <c r="J41" s="490"/>
      <c r="K41" s="490"/>
    </row>
    <row r="42" spans="1:11">
      <c r="A42" s="491"/>
      <c r="B42" s="492"/>
      <c r="C42" s="492"/>
      <c r="D42" s="492"/>
      <c r="E42" s="492"/>
      <c r="F42" s="492"/>
      <c r="G42" s="492"/>
      <c r="H42" s="492"/>
      <c r="I42" s="492"/>
      <c r="J42" s="492"/>
      <c r="K42" s="492"/>
    </row>
    <row r="43" ht="9" customHeight="1"/>
  </sheetData>
  <mergeCells count="25">
    <mergeCell ref="A1:J1"/>
    <mergeCell ref="A3:J3"/>
    <mergeCell ref="A5:J5"/>
    <mergeCell ref="A9:E9"/>
    <mergeCell ref="A10:E10"/>
    <mergeCell ref="A11:E11"/>
    <mergeCell ref="A13:E13"/>
    <mergeCell ref="A14:E14"/>
    <mergeCell ref="A15:E15"/>
    <mergeCell ref="A17:J17"/>
    <mergeCell ref="A21:E21"/>
    <mergeCell ref="A22:E22"/>
    <mergeCell ref="A23:E23"/>
    <mergeCell ref="A24:E24"/>
    <mergeCell ref="A25:E25"/>
    <mergeCell ref="A27:J27"/>
    <mergeCell ref="A30:E30"/>
    <mergeCell ref="A31:E31"/>
    <mergeCell ref="A32:E32"/>
    <mergeCell ref="A34:J34"/>
    <mergeCell ref="A37:E37"/>
    <mergeCell ref="A38:E38"/>
    <mergeCell ref="A39:E39"/>
    <mergeCell ref="A40:E40"/>
    <mergeCell ref="A42:J42"/>
  </mergeCells>
  <pageMargins left="0.7" right="0.7" top="0.75" bottom="0.75" header="0.3" footer="0.3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1"/>
  <sheetViews>
    <sheetView workbookViewId="0">
      <selection activeCell="K9" sqref="K9"/>
    </sheetView>
  </sheetViews>
  <sheetFormatPr defaultColWidth="9" defaultRowHeight="15"/>
  <cols>
    <col min="1" max="1" width="5.1047619047619" customWidth="1"/>
    <col min="2" max="2" width="3.43809523809524" customWidth="1"/>
    <col min="3" max="3" width="4.88571428571429" customWidth="1"/>
    <col min="4" max="4" width="16.8857142857143" customWidth="1"/>
    <col min="5" max="5" width="31.8857142857143" customWidth="1"/>
    <col min="6" max="8" width="25.3333333333333" customWidth="1"/>
    <col min="9" max="9" width="23.8857142857143" customWidth="1"/>
    <col min="10" max="10" width="12.6666666666667" customWidth="1"/>
    <col min="11" max="11" width="11.7809523809524" customWidth="1"/>
  </cols>
  <sheetData>
    <row r="1" ht="42" customHeight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18" customHeight="1" spans="1:9">
      <c r="A2" s="3"/>
      <c r="B2" s="3"/>
      <c r="C2" s="3"/>
      <c r="D2" s="3"/>
      <c r="E2" s="3"/>
      <c r="F2" s="3"/>
      <c r="G2" s="3"/>
      <c r="H2" s="3"/>
      <c r="I2" s="3"/>
    </row>
    <row r="3" ht="15.75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18" spans="1:9">
      <c r="A4" s="3"/>
      <c r="B4" s="3"/>
      <c r="C4" s="3"/>
      <c r="D4" s="3"/>
      <c r="E4" s="3"/>
      <c r="F4" s="3"/>
      <c r="G4" s="4"/>
      <c r="H4" s="4"/>
      <c r="I4" s="4"/>
    </row>
    <row r="5" ht="18" customHeight="1" spans="1:9">
      <c r="A5" s="2" t="s">
        <v>24</v>
      </c>
      <c r="B5" s="2"/>
      <c r="C5" s="2"/>
      <c r="D5" s="2"/>
      <c r="E5" s="2"/>
      <c r="F5" s="2"/>
      <c r="G5" s="2"/>
      <c r="H5" s="2"/>
      <c r="I5" s="2"/>
    </row>
    <row r="6" ht="18" spans="1:9">
      <c r="A6" s="3"/>
      <c r="B6" s="3"/>
      <c r="C6" s="3"/>
      <c r="D6" s="3"/>
      <c r="E6" s="3"/>
      <c r="F6" s="3"/>
      <c r="G6" s="4"/>
      <c r="H6" s="4"/>
      <c r="I6" s="4"/>
    </row>
    <row r="7" ht="15.75" customHeight="1" spans="1:9">
      <c r="A7" s="2" t="s">
        <v>25</v>
      </c>
      <c r="B7" s="2"/>
      <c r="C7" s="2"/>
      <c r="D7" s="2"/>
      <c r="E7" s="2"/>
      <c r="F7" s="2"/>
      <c r="G7" s="2"/>
      <c r="H7" s="2"/>
      <c r="I7" s="2"/>
    </row>
    <row r="8" ht="18" spans="1:9">
      <c r="A8" s="3"/>
      <c r="B8" s="3"/>
      <c r="C8" s="3"/>
      <c r="D8" s="3"/>
      <c r="E8" s="3"/>
      <c r="F8" s="3"/>
      <c r="G8" s="4"/>
      <c r="H8" s="4"/>
      <c r="I8" s="4"/>
    </row>
    <row r="9" ht="30" spans="2:11">
      <c r="B9" s="308"/>
      <c r="C9" s="308"/>
      <c r="D9" s="308"/>
      <c r="E9" s="309" t="s">
        <v>26</v>
      </c>
      <c r="F9" s="6" t="s">
        <v>27</v>
      </c>
      <c r="G9" s="6" t="s">
        <v>28</v>
      </c>
      <c r="H9" s="6" t="s">
        <v>29</v>
      </c>
      <c r="I9" s="309" t="s">
        <v>30</v>
      </c>
      <c r="J9" s="399" t="s">
        <v>31</v>
      </c>
      <c r="K9" s="399" t="s">
        <v>32</v>
      </c>
    </row>
    <row r="10" spans="1:11">
      <c r="A10" s="310"/>
      <c r="B10" s="311"/>
      <c r="C10" s="69"/>
      <c r="D10" s="312">
        <v>1</v>
      </c>
      <c r="E10" s="313"/>
      <c r="F10" s="314">
        <v>2</v>
      </c>
      <c r="G10" s="314">
        <v>3</v>
      </c>
      <c r="H10" s="314">
        <v>4</v>
      </c>
      <c r="I10" s="400">
        <v>5</v>
      </c>
      <c r="J10" s="401">
        <v>6</v>
      </c>
      <c r="K10" s="401">
        <v>7</v>
      </c>
    </row>
    <row r="11" ht="15.75" customHeight="1" spans="1:11">
      <c r="A11" s="315"/>
      <c r="B11" s="315"/>
      <c r="C11" s="315"/>
      <c r="D11" s="316"/>
      <c r="E11" s="317" t="s">
        <v>33</v>
      </c>
      <c r="F11" s="18">
        <f>SUM(F12+F38)</f>
        <v>1053975.77</v>
      </c>
      <c r="G11" s="18">
        <f>SUM(G12+G39)</f>
        <v>1487745.56</v>
      </c>
      <c r="H11" s="18">
        <f t="shared" ref="G11:I11" si="0">SUM(H12)</f>
        <v>0</v>
      </c>
      <c r="I11" s="18">
        <f>SUM(I12+I38)</f>
        <v>1341824.25</v>
      </c>
      <c r="J11" s="402">
        <f t="shared" ref="J11:J18" si="1">SUM(I11/F11*100)</f>
        <v>127.310730302652</v>
      </c>
      <c r="K11" s="403">
        <f>SUM(I11/G11*100)</f>
        <v>90.1917831971214</v>
      </c>
    </row>
    <row r="12" spans="1:11">
      <c r="A12" s="318">
        <v>6</v>
      </c>
      <c r="B12" s="318"/>
      <c r="C12" s="318"/>
      <c r="D12" s="319"/>
      <c r="E12" s="320" t="s">
        <v>34</v>
      </c>
      <c r="F12" s="321">
        <f>SUM(F13+F21+F25+F28+F34)</f>
        <v>1053144.91</v>
      </c>
      <c r="G12" s="321">
        <f>SUM(G13+G21+G25+G28+G34)</f>
        <v>1486945.56</v>
      </c>
      <c r="H12" s="321">
        <f t="shared" ref="G12:I12" si="2">SUM(H13+H21+H28+H34)</f>
        <v>0</v>
      </c>
      <c r="I12" s="321">
        <f>SUM(I13+I21+I25+I28+I34)</f>
        <v>1340828.15</v>
      </c>
      <c r="J12" s="404">
        <f t="shared" si="1"/>
        <v>127.316586470517</v>
      </c>
      <c r="K12" s="403">
        <f t="shared" ref="K12:K19" si="3">SUM(I12/G12*100)</f>
        <v>90.1733181139463</v>
      </c>
    </row>
    <row r="13" ht="25.5" spans="1:11">
      <c r="A13" s="322"/>
      <c r="B13" s="322">
        <v>63</v>
      </c>
      <c r="C13" s="322"/>
      <c r="D13" s="323"/>
      <c r="E13" s="324" t="s">
        <v>35</v>
      </c>
      <c r="F13" s="325">
        <f>SUM(F14+F16+F19)</f>
        <v>944782.78</v>
      </c>
      <c r="G13" s="325">
        <f>SUM(G14+G16+G19)</f>
        <v>1379305</v>
      </c>
      <c r="H13" s="325">
        <f t="shared" ref="G13:I13" si="4">SUM(H14+H16)</f>
        <v>0</v>
      </c>
      <c r="I13" s="325">
        <f>SUM(I14+I16+I19)</f>
        <v>1240211.35</v>
      </c>
      <c r="J13" s="405">
        <f t="shared" si="1"/>
        <v>131.269470216212</v>
      </c>
      <c r="K13" s="403">
        <f t="shared" si="3"/>
        <v>89.9156712982263</v>
      </c>
    </row>
    <row r="14" ht="25.5" spans="1:11">
      <c r="A14" s="292"/>
      <c r="B14" s="326"/>
      <c r="C14" s="326">
        <v>634</v>
      </c>
      <c r="D14" s="327"/>
      <c r="E14" s="328" t="s">
        <v>36</v>
      </c>
      <c r="F14" s="33">
        <f>SUM(F15)</f>
        <v>141.35</v>
      </c>
      <c r="G14" s="33"/>
      <c r="H14" s="33">
        <f t="shared" ref="G14:I14" si="5">SUM(H15)</f>
        <v>0</v>
      </c>
      <c r="I14" s="33">
        <f t="shared" si="5"/>
        <v>0</v>
      </c>
      <c r="J14" s="406">
        <f t="shared" si="1"/>
        <v>0</v>
      </c>
      <c r="K14" s="403" t="e">
        <f t="shared" si="3"/>
        <v>#DIV/0!</v>
      </c>
    </row>
    <row r="15" ht="25.5" spans="1:11">
      <c r="A15" s="254"/>
      <c r="B15" s="268"/>
      <c r="C15" s="268"/>
      <c r="D15" s="329">
        <v>6341</v>
      </c>
      <c r="E15" s="330" t="s">
        <v>37</v>
      </c>
      <c r="F15" s="38">
        <v>141.35</v>
      </c>
      <c r="G15" s="38">
        <v>0</v>
      </c>
      <c r="H15" s="38">
        <v>0</v>
      </c>
      <c r="I15" s="188">
        <v>0</v>
      </c>
      <c r="J15" s="407">
        <f t="shared" si="1"/>
        <v>0</v>
      </c>
      <c r="K15" s="403" t="e">
        <f t="shared" si="3"/>
        <v>#DIV/0!</v>
      </c>
    </row>
    <row r="16" ht="25.5" spans="1:11">
      <c r="A16" s="331"/>
      <c r="B16" s="332"/>
      <c r="C16" s="332">
        <v>636</v>
      </c>
      <c r="D16" s="333"/>
      <c r="E16" s="328" t="s">
        <v>38</v>
      </c>
      <c r="F16" s="33">
        <f>SUM(F17+F18)</f>
        <v>930587.05</v>
      </c>
      <c r="G16" s="33">
        <f t="shared" ref="G16:I16" si="6">SUM(G17+G18)</f>
        <v>1229305</v>
      </c>
      <c r="H16" s="33">
        <v>0</v>
      </c>
      <c r="I16" s="33">
        <f t="shared" si="6"/>
        <v>1045763.01</v>
      </c>
      <c r="J16" s="406">
        <f t="shared" si="1"/>
        <v>112.376699202939</v>
      </c>
      <c r="K16" s="403">
        <f t="shared" si="3"/>
        <v>85.0694506245399</v>
      </c>
    </row>
    <row r="17" ht="38.25" spans="1:11">
      <c r="A17" s="280"/>
      <c r="B17" s="290"/>
      <c r="C17" s="290"/>
      <c r="D17" s="329">
        <v>6361</v>
      </c>
      <c r="E17" s="330" t="s">
        <v>39</v>
      </c>
      <c r="F17" s="38">
        <v>930056.16</v>
      </c>
      <c r="G17" s="38">
        <v>1229305</v>
      </c>
      <c r="H17" s="38">
        <v>0</v>
      </c>
      <c r="I17" s="408">
        <v>1045232.01</v>
      </c>
      <c r="J17" s="409">
        <f t="shared" si="1"/>
        <v>112.383752181159</v>
      </c>
      <c r="K17" s="403">
        <f t="shared" si="3"/>
        <v>85.0262554858233</v>
      </c>
    </row>
    <row r="18" ht="38.25" spans="1:11">
      <c r="A18" s="280"/>
      <c r="B18" s="290"/>
      <c r="C18" s="334"/>
      <c r="D18" s="329">
        <v>6362</v>
      </c>
      <c r="E18" s="330" t="s">
        <v>40</v>
      </c>
      <c r="F18" s="38">
        <v>530.89</v>
      </c>
      <c r="G18" s="41">
        <v>0</v>
      </c>
      <c r="H18" s="38">
        <v>0</v>
      </c>
      <c r="I18" s="408">
        <v>531</v>
      </c>
      <c r="J18" s="409">
        <f t="shared" si="1"/>
        <v>100.020719923148</v>
      </c>
      <c r="K18" s="403" t="e">
        <f t="shared" si="3"/>
        <v>#DIV/0!</v>
      </c>
    </row>
    <row r="19" ht="25.5" spans="1:11">
      <c r="A19" s="335"/>
      <c r="B19" s="336"/>
      <c r="C19" s="337">
        <v>638</v>
      </c>
      <c r="D19" s="338"/>
      <c r="E19" s="339" t="s">
        <v>41</v>
      </c>
      <c r="F19" s="28">
        <f>SUM(F20)</f>
        <v>14054.38</v>
      </c>
      <c r="G19" s="28">
        <f>(G20)</f>
        <v>150000</v>
      </c>
      <c r="H19" s="38">
        <v>0</v>
      </c>
      <c r="I19" s="410">
        <f>SUM(I20)</f>
        <v>194448.34</v>
      </c>
      <c r="J19" s="392"/>
      <c r="K19" s="403">
        <f t="shared" si="3"/>
        <v>129.632226666667</v>
      </c>
    </row>
    <row r="20" ht="25.5" spans="1:11">
      <c r="A20" s="280"/>
      <c r="B20" s="290"/>
      <c r="C20" s="334"/>
      <c r="D20" s="329">
        <v>6381</v>
      </c>
      <c r="E20" s="330" t="s">
        <v>42</v>
      </c>
      <c r="F20" s="38">
        <v>14054.38</v>
      </c>
      <c r="G20" s="38">
        <v>150000</v>
      </c>
      <c r="H20" s="38">
        <v>0</v>
      </c>
      <c r="I20" s="408">
        <v>194448.34</v>
      </c>
      <c r="J20" s="409"/>
      <c r="K20" s="403">
        <f t="shared" ref="K20:K33" si="7">SUM(I20/G20*100)</f>
        <v>129.632226666667</v>
      </c>
    </row>
    <row r="21" spans="1:11">
      <c r="A21" s="340"/>
      <c r="B21" s="341">
        <v>64</v>
      </c>
      <c r="C21" s="342"/>
      <c r="D21" s="343"/>
      <c r="E21" s="324" t="s">
        <v>43</v>
      </c>
      <c r="F21" s="325">
        <f>SUM(F22)</f>
        <v>0.2</v>
      </c>
      <c r="G21" s="325">
        <f t="shared" ref="G21:I21" si="8">SUM(G22)</f>
        <v>5</v>
      </c>
      <c r="H21" s="38">
        <v>0</v>
      </c>
      <c r="I21" s="325">
        <f t="shared" si="8"/>
        <v>0.05</v>
      </c>
      <c r="J21" s="405">
        <f>SUM(I21/F21*100)</f>
        <v>25</v>
      </c>
      <c r="K21" s="403">
        <f t="shared" si="7"/>
        <v>1</v>
      </c>
    </row>
    <row r="22" spans="1:11">
      <c r="A22" s="331"/>
      <c r="B22" s="332"/>
      <c r="C22" s="344">
        <v>641</v>
      </c>
      <c r="D22" s="333"/>
      <c r="E22" s="328" t="s">
        <v>44</v>
      </c>
      <c r="F22" s="33">
        <f>SUM(F23+F24)</f>
        <v>0.2</v>
      </c>
      <c r="G22" s="33">
        <f t="shared" ref="G22:I22" si="9">SUM(G23)</f>
        <v>5</v>
      </c>
      <c r="H22" s="38">
        <v>0</v>
      </c>
      <c r="I22" s="33">
        <f>SUM(I23+I24)</f>
        <v>0.05</v>
      </c>
      <c r="J22" s="351">
        <f>SUM(I22/F22*100)</f>
        <v>25</v>
      </c>
      <c r="K22" s="403">
        <f t="shared" si="7"/>
        <v>1</v>
      </c>
    </row>
    <row r="23" ht="25.5" spans="1:11">
      <c r="A23" s="280"/>
      <c r="B23" s="290"/>
      <c r="C23" s="334"/>
      <c r="D23" s="329">
        <v>6413</v>
      </c>
      <c r="E23" s="330" t="s">
        <v>45</v>
      </c>
      <c r="F23" s="188">
        <v>0</v>
      </c>
      <c r="G23" s="38">
        <v>5</v>
      </c>
      <c r="H23" s="38">
        <v>0</v>
      </c>
      <c r="I23" s="408">
        <v>0.05</v>
      </c>
      <c r="J23" s="407" t="e">
        <f>SUM(I23/F23*100)</f>
        <v>#DIV/0!</v>
      </c>
      <c r="K23" s="403">
        <f t="shared" si="7"/>
        <v>1</v>
      </c>
    </row>
    <row r="24" spans="1:11">
      <c r="A24" s="280"/>
      <c r="B24" s="290"/>
      <c r="C24" s="334"/>
      <c r="D24" s="329">
        <v>6419</v>
      </c>
      <c r="E24" s="330" t="s">
        <v>46</v>
      </c>
      <c r="F24" s="38">
        <v>0.2</v>
      </c>
      <c r="G24" s="188">
        <v>0</v>
      </c>
      <c r="H24" s="38">
        <v>0</v>
      </c>
      <c r="I24" s="188">
        <v>0</v>
      </c>
      <c r="J24" s="407">
        <f>SUM(I24/F24*100)</f>
        <v>0</v>
      </c>
      <c r="K24" s="403" t="e">
        <f t="shared" si="7"/>
        <v>#DIV/0!</v>
      </c>
    </row>
    <row r="25" ht="38.25" spans="1:11">
      <c r="A25" s="340"/>
      <c r="B25" s="341">
        <v>65</v>
      </c>
      <c r="C25" s="342"/>
      <c r="D25" s="343"/>
      <c r="E25" s="324" t="s">
        <v>47</v>
      </c>
      <c r="F25" s="325">
        <f>SUM(F26)</f>
        <v>12323.47</v>
      </c>
      <c r="G25" s="325">
        <f t="shared" ref="G25:I25" si="10">SUM(G26)</f>
        <v>22705</v>
      </c>
      <c r="H25" s="257">
        <v>0</v>
      </c>
      <c r="I25" s="325">
        <f t="shared" si="10"/>
        <v>16010.04</v>
      </c>
      <c r="J25" s="405">
        <f t="shared" ref="J25:J44" si="11">SUM(I25/F25*100)</f>
        <v>129.915032048603</v>
      </c>
      <c r="K25" s="403">
        <f t="shared" si="7"/>
        <v>70.5132790134332</v>
      </c>
    </row>
    <row r="26" spans="1:14">
      <c r="A26" s="331"/>
      <c r="B26" s="332"/>
      <c r="C26" s="344">
        <v>652</v>
      </c>
      <c r="D26" s="333"/>
      <c r="E26" s="328" t="s">
        <v>48</v>
      </c>
      <c r="F26" s="33">
        <f>SUM(F27)</f>
        <v>12323.47</v>
      </c>
      <c r="G26" s="33">
        <f t="shared" ref="G26:I26" si="12">SUM(G27)</f>
        <v>22705</v>
      </c>
      <c r="H26" s="38">
        <v>0</v>
      </c>
      <c r="I26" s="33">
        <f t="shared" si="12"/>
        <v>16010.04</v>
      </c>
      <c r="J26" s="406">
        <f t="shared" si="11"/>
        <v>129.915032048603</v>
      </c>
      <c r="K26" s="403">
        <f t="shared" si="7"/>
        <v>70.5132790134332</v>
      </c>
      <c r="N26" s="280"/>
    </row>
    <row r="27" spans="1:14">
      <c r="A27" s="280"/>
      <c r="B27" s="290"/>
      <c r="C27" s="334"/>
      <c r="D27" s="329">
        <v>6526</v>
      </c>
      <c r="E27" s="330" t="s">
        <v>49</v>
      </c>
      <c r="F27" s="38">
        <v>12323.47</v>
      </c>
      <c r="G27" s="38">
        <v>22705</v>
      </c>
      <c r="H27" s="38">
        <v>0</v>
      </c>
      <c r="I27" s="408">
        <v>16010.04</v>
      </c>
      <c r="J27" s="409">
        <f t="shared" si="11"/>
        <v>129.915032048603</v>
      </c>
      <c r="K27" s="403">
        <f t="shared" si="7"/>
        <v>70.5132790134332</v>
      </c>
      <c r="N27" s="280"/>
    </row>
    <row r="28" ht="51" spans="1:11">
      <c r="A28" s="340"/>
      <c r="B28" s="340">
        <v>66</v>
      </c>
      <c r="C28" s="322"/>
      <c r="D28" s="343"/>
      <c r="E28" s="324" t="s">
        <v>50</v>
      </c>
      <c r="F28" s="325">
        <f>SUM(F29+F31)</f>
        <v>12101.06</v>
      </c>
      <c r="G28" s="325">
        <f t="shared" ref="G28:I28" si="13">SUM(G29+G31)</f>
        <v>13400</v>
      </c>
      <c r="H28" s="325">
        <f t="shared" si="13"/>
        <v>0</v>
      </c>
      <c r="I28" s="325">
        <f t="shared" si="13"/>
        <v>13076.83</v>
      </c>
      <c r="J28" s="411">
        <f t="shared" si="11"/>
        <v>108.063508486033</v>
      </c>
      <c r="K28" s="403">
        <f t="shared" si="7"/>
        <v>97.5882835820896</v>
      </c>
    </row>
    <row r="29" ht="25.5" spans="1:11">
      <c r="A29" s="345"/>
      <c r="B29" s="346"/>
      <c r="C29" s="112">
        <v>661</v>
      </c>
      <c r="D29" s="333">
        <v>661</v>
      </c>
      <c r="E29" s="328" t="s">
        <v>51</v>
      </c>
      <c r="F29" s="33">
        <f>SUM(F30)</f>
        <v>7684.04</v>
      </c>
      <c r="G29" s="33">
        <f t="shared" ref="G29:I29" si="14">SUM(G30)</f>
        <v>8000</v>
      </c>
      <c r="H29" s="38">
        <v>0</v>
      </c>
      <c r="I29" s="33">
        <f t="shared" si="14"/>
        <v>7706.98</v>
      </c>
      <c r="J29" s="406">
        <f t="shared" si="11"/>
        <v>100.298540871729</v>
      </c>
      <c r="K29" s="403">
        <f t="shared" si="7"/>
        <v>96.33725</v>
      </c>
    </row>
    <row r="30" spans="1:11">
      <c r="A30" s="268"/>
      <c r="B30" s="268"/>
      <c r="C30" s="115"/>
      <c r="D30" s="329">
        <v>6615</v>
      </c>
      <c r="E30" s="330" t="s">
        <v>52</v>
      </c>
      <c r="F30" s="38">
        <v>7684.04</v>
      </c>
      <c r="G30" s="38">
        <v>8000</v>
      </c>
      <c r="H30" s="38">
        <v>0</v>
      </c>
      <c r="I30" s="412">
        <v>7706.98</v>
      </c>
      <c r="J30" s="409">
        <f t="shared" si="11"/>
        <v>100.298540871729</v>
      </c>
      <c r="K30" s="403">
        <f t="shared" si="7"/>
        <v>96.33725</v>
      </c>
    </row>
    <row r="31" ht="38.25" spans="1:11">
      <c r="A31" s="347"/>
      <c r="B31" s="348"/>
      <c r="C31" s="348">
        <v>663</v>
      </c>
      <c r="D31" s="349"/>
      <c r="E31" s="350" t="s">
        <v>53</v>
      </c>
      <c r="F31" s="351">
        <f>SUM(F32+F33)</f>
        <v>4417.02</v>
      </c>
      <c r="G31" s="351">
        <f t="shared" ref="G31:I31" si="15">SUM(G32+G33)</f>
        <v>5400</v>
      </c>
      <c r="H31" s="38">
        <v>0</v>
      </c>
      <c r="I31" s="351">
        <f t="shared" si="15"/>
        <v>5369.85</v>
      </c>
      <c r="J31" s="406">
        <f t="shared" si="11"/>
        <v>121.571783691267</v>
      </c>
      <c r="K31" s="403">
        <f t="shared" si="7"/>
        <v>99.4416666666667</v>
      </c>
    </row>
    <row r="32" spans="2:11">
      <c r="B32" s="197"/>
      <c r="C32" s="197"/>
      <c r="D32" s="352">
        <v>6631</v>
      </c>
      <c r="E32" s="353" t="s">
        <v>54</v>
      </c>
      <c r="F32" s="188">
        <v>4417.02</v>
      </c>
      <c r="G32" s="188">
        <v>5400</v>
      </c>
      <c r="H32" s="38">
        <v>0</v>
      </c>
      <c r="I32" s="188">
        <v>5369.85</v>
      </c>
      <c r="J32" s="409">
        <f t="shared" si="11"/>
        <v>121.571783691267</v>
      </c>
      <c r="K32" s="403">
        <f t="shared" si="7"/>
        <v>99.4416666666667</v>
      </c>
    </row>
    <row r="33" customFormat="1" spans="1:11">
      <c r="A33" s="354"/>
      <c r="B33" s="197"/>
      <c r="C33" s="197"/>
      <c r="D33" s="355">
        <v>6632</v>
      </c>
      <c r="E33" s="353" t="s">
        <v>55</v>
      </c>
      <c r="F33" s="188">
        <v>0</v>
      </c>
      <c r="G33" s="188">
        <v>0</v>
      </c>
      <c r="H33" s="38">
        <v>0</v>
      </c>
      <c r="I33" s="188">
        <v>0</v>
      </c>
      <c r="J33" s="407" t="e">
        <f t="shared" si="11"/>
        <v>#DIV/0!</v>
      </c>
      <c r="K33" s="403" t="e">
        <f t="shared" si="7"/>
        <v>#DIV/0!</v>
      </c>
    </row>
    <row r="34" ht="41.4" customHeight="1" spans="1:11">
      <c r="A34" s="356"/>
      <c r="B34" s="357">
        <v>67</v>
      </c>
      <c r="C34" s="357"/>
      <c r="D34" s="357"/>
      <c r="E34" s="358" t="s">
        <v>56</v>
      </c>
      <c r="F34" s="359">
        <f>SUM(F35)</f>
        <v>83937.4</v>
      </c>
      <c r="G34" s="359">
        <f t="shared" ref="G34:I34" si="16">SUM(G35)</f>
        <v>71530.56</v>
      </c>
      <c r="H34" s="359">
        <f t="shared" si="16"/>
        <v>0</v>
      </c>
      <c r="I34" s="359">
        <f t="shared" si="16"/>
        <v>71529.88</v>
      </c>
      <c r="J34" s="411">
        <f t="shared" si="11"/>
        <v>85.2181268421467</v>
      </c>
      <c r="K34" s="403">
        <f t="shared" ref="K34:K44" si="17">SUM(I34/G34*100)</f>
        <v>99.9990493573656</v>
      </c>
    </row>
    <row r="35" ht="38.25" spans="1:11">
      <c r="A35" s="360"/>
      <c r="B35" s="361"/>
      <c r="C35" s="362">
        <v>671</v>
      </c>
      <c r="D35" s="362"/>
      <c r="E35" s="40" t="s">
        <v>57</v>
      </c>
      <c r="F35" s="363">
        <f>SUM(F36+F37)</f>
        <v>83937.4</v>
      </c>
      <c r="G35" s="363">
        <f>SUM(G36+G37)</f>
        <v>71530.56</v>
      </c>
      <c r="H35" s="38">
        <v>0</v>
      </c>
      <c r="I35" s="363">
        <f t="shared" ref="G35:I35" si="18">SUM(I36+I37)</f>
        <v>71529.88</v>
      </c>
      <c r="J35" s="406">
        <f t="shared" si="11"/>
        <v>85.2181268421467</v>
      </c>
      <c r="K35" s="403">
        <f t="shared" si="17"/>
        <v>99.9990493573656</v>
      </c>
    </row>
    <row r="36" ht="25.5" spans="1:11">
      <c r="A36" s="6"/>
      <c r="B36" s="253"/>
      <c r="C36" s="253"/>
      <c r="D36" s="10">
        <v>6711</v>
      </c>
      <c r="E36" s="39" t="s">
        <v>58</v>
      </c>
      <c r="F36" s="291">
        <v>83937.4</v>
      </c>
      <c r="G36" s="291">
        <v>71530.56</v>
      </c>
      <c r="H36" s="38">
        <v>0</v>
      </c>
      <c r="I36" s="413">
        <v>71529.88</v>
      </c>
      <c r="J36" s="409">
        <f t="shared" si="11"/>
        <v>85.2181268421467</v>
      </c>
      <c r="K36" s="403">
        <f t="shared" si="17"/>
        <v>99.9990493573656</v>
      </c>
    </row>
    <row r="37" customFormat="1" ht="25.5" spans="1:11">
      <c r="A37" s="6"/>
      <c r="B37" s="253"/>
      <c r="C37" s="253"/>
      <c r="D37" s="10">
        <v>6712</v>
      </c>
      <c r="E37" s="39" t="s">
        <v>59</v>
      </c>
      <c r="F37" s="188">
        <v>0</v>
      </c>
      <c r="G37" s="188">
        <v>0</v>
      </c>
      <c r="H37" s="38">
        <v>0</v>
      </c>
      <c r="I37" s="188">
        <v>0</v>
      </c>
      <c r="J37" s="407" t="e">
        <f t="shared" si="11"/>
        <v>#DIV/0!</v>
      </c>
      <c r="K37" s="403" t="e">
        <f t="shared" si="17"/>
        <v>#DIV/0!</v>
      </c>
    </row>
    <row r="38" ht="25.5" spans="1:11">
      <c r="A38" s="364">
        <v>7</v>
      </c>
      <c r="B38" s="365"/>
      <c r="C38" s="365"/>
      <c r="D38" s="365"/>
      <c r="E38" s="20" t="s">
        <v>60</v>
      </c>
      <c r="F38" s="285">
        <f>SUM(F40)</f>
        <v>830.86</v>
      </c>
      <c r="G38" s="285">
        <f>(G40)</f>
        <v>800</v>
      </c>
      <c r="H38" s="366">
        <v>0</v>
      </c>
      <c r="I38" s="414">
        <f>SUM(I40)</f>
        <v>996.1</v>
      </c>
      <c r="J38" s="404">
        <f t="shared" si="11"/>
        <v>119.887827070746</v>
      </c>
      <c r="K38" s="403">
        <f t="shared" si="17"/>
        <v>124.5125</v>
      </c>
    </row>
    <row r="39" ht="25.5" spans="1:11">
      <c r="A39" s="299"/>
      <c r="B39" s="367">
        <v>72</v>
      </c>
      <c r="C39" s="60"/>
      <c r="D39" s="367"/>
      <c r="E39" s="368" t="s">
        <v>61</v>
      </c>
      <c r="F39" s="369">
        <f>SUM(F40)</f>
        <v>830.86</v>
      </c>
      <c r="G39" s="369">
        <f t="shared" ref="G39:I39" si="19">SUM(G40)</f>
        <v>800</v>
      </c>
      <c r="H39" s="38">
        <v>0</v>
      </c>
      <c r="I39" s="369">
        <f t="shared" si="19"/>
        <v>996.1</v>
      </c>
      <c r="J39" s="411">
        <f t="shared" si="11"/>
        <v>119.887827070746</v>
      </c>
      <c r="K39" s="403">
        <f t="shared" si="17"/>
        <v>124.5125</v>
      </c>
    </row>
    <row r="40" ht="15.75" customHeight="1" spans="1:11">
      <c r="A40" s="292"/>
      <c r="B40" s="292"/>
      <c r="C40" s="326">
        <v>721</v>
      </c>
      <c r="D40" s="370"/>
      <c r="E40" s="371" t="s">
        <v>62</v>
      </c>
      <c r="F40" s="33">
        <f>SUM(F41)</f>
        <v>830.86</v>
      </c>
      <c r="G40" s="33">
        <f>(G41)</f>
        <v>800</v>
      </c>
      <c r="H40" s="38">
        <v>0</v>
      </c>
      <c r="I40" s="33">
        <f>SUM(I41)</f>
        <v>996.1</v>
      </c>
      <c r="J40" s="406">
        <f t="shared" si="11"/>
        <v>119.887827070746</v>
      </c>
      <c r="K40" s="403">
        <f t="shared" si="17"/>
        <v>124.5125</v>
      </c>
    </row>
    <row r="41" ht="15.75" customHeight="1" spans="1:11">
      <c r="A41" s="254"/>
      <c r="B41" s="268"/>
      <c r="C41" s="268"/>
      <c r="D41" s="329">
        <v>7211</v>
      </c>
      <c r="E41" s="330" t="s">
        <v>63</v>
      </c>
      <c r="F41" s="38">
        <v>830.86</v>
      </c>
      <c r="G41" s="38">
        <v>800</v>
      </c>
      <c r="H41" s="38">
        <v>0</v>
      </c>
      <c r="I41" s="408">
        <v>996.1</v>
      </c>
      <c r="J41" s="409">
        <f t="shared" si="11"/>
        <v>119.887827070746</v>
      </c>
      <c r="K41" s="403">
        <f t="shared" si="17"/>
        <v>124.5125</v>
      </c>
    </row>
    <row r="42" spans="1:11">
      <c r="A42" s="280"/>
      <c r="B42" s="280"/>
      <c r="C42" s="280"/>
      <c r="D42" s="329" t="s">
        <v>64</v>
      </c>
      <c r="E42" s="330"/>
      <c r="F42" s="41"/>
      <c r="G42" s="41"/>
      <c r="H42" s="41"/>
      <c r="I42" s="415"/>
      <c r="J42" s="407" t="e">
        <f t="shared" si="11"/>
        <v>#DIV/0!</v>
      </c>
      <c r="K42" s="403" t="e">
        <f t="shared" si="17"/>
        <v>#DIV/0!</v>
      </c>
    </row>
    <row r="43" spans="1:11">
      <c r="A43" s="280"/>
      <c r="B43" s="280"/>
      <c r="C43" s="280"/>
      <c r="D43" s="329"/>
      <c r="E43" s="330"/>
      <c r="F43" s="41"/>
      <c r="G43" s="41"/>
      <c r="H43" s="41"/>
      <c r="I43" s="415"/>
      <c r="J43" s="407" t="e">
        <f t="shared" si="11"/>
        <v>#DIV/0!</v>
      </c>
      <c r="K43" s="403" t="e">
        <f t="shared" si="17"/>
        <v>#DIV/0!</v>
      </c>
    </row>
    <row r="44" spans="1:11">
      <c r="A44" s="280"/>
      <c r="B44" s="290"/>
      <c r="C44" s="334"/>
      <c r="D44" s="329"/>
      <c r="E44" s="330"/>
      <c r="F44" s="41"/>
      <c r="G44" s="41"/>
      <c r="H44" s="41"/>
      <c r="I44" s="415"/>
      <c r="J44" s="407" t="e">
        <f t="shared" si="11"/>
        <v>#DIV/0!</v>
      </c>
      <c r="K44" s="403" t="e">
        <f t="shared" si="17"/>
        <v>#DIV/0!</v>
      </c>
    </row>
    <row r="45" ht="30" spans="1:11">
      <c r="A45" s="269"/>
      <c r="B45" s="372"/>
      <c r="C45" s="373"/>
      <c r="D45" s="374"/>
      <c r="E45" s="375" t="s">
        <v>26</v>
      </c>
      <c r="F45" s="375" t="s">
        <v>27</v>
      </c>
      <c r="G45" s="375" t="s">
        <v>28</v>
      </c>
      <c r="H45" s="376" t="s">
        <v>29</v>
      </c>
      <c r="I45" s="375" t="s">
        <v>30</v>
      </c>
      <c r="J45" s="399" t="s">
        <v>31</v>
      </c>
      <c r="K45" s="399" t="s">
        <v>65</v>
      </c>
    </row>
    <row r="46" spans="1:11">
      <c r="A46" s="377"/>
      <c r="B46" s="378"/>
      <c r="C46" s="379"/>
      <c r="D46" s="380"/>
      <c r="E46" s="381">
        <v>1</v>
      </c>
      <c r="F46" s="382">
        <v>2</v>
      </c>
      <c r="G46" s="382">
        <v>3</v>
      </c>
      <c r="H46" s="382">
        <v>4</v>
      </c>
      <c r="I46" s="382">
        <v>5</v>
      </c>
      <c r="J46" s="416">
        <v>6</v>
      </c>
      <c r="K46" s="416">
        <v>7</v>
      </c>
    </row>
    <row r="47" spans="1:11">
      <c r="A47" s="383"/>
      <c r="B47" s="384"/>
      <c r="C47" s="385"/>
      <c r="D47" s="386"/>
      <c r="E47" s="387" t="s">
        <v>66</v>
      </c>
      <c r="F47" s="18">
        <f>SUM(F48+F106)</f>
        <v>1145869.25</v>
      </c>
      <c r="G47" s="18">
        <f>SUM(G48+G106)</f>
        <v>1580761.56</v>
      </c>
      <c r="H47" s="18">
        <f>SUM(H48+H106)</f>
        <v>0</v>
      </c>
      <c r="I47" s="18">
        <f>SUM(I48+I106)</f>
        <v>1276746.1</v>
      </c>
      <c r="J47" s="417">
        <f t="shared" ref="J47:J56" si="20">SUM(I47/F47*100)</f>
        <v>111.421621620442</v>
      </c>
      <c r="K47" s="418">
        <f>SUM(I47/G47*100)</f>
        <v>80.7677851174468</v>
      </c>
    </row>
    <row r="48" spans="1:11">
      <c r="A48" s="275">
        <v>3</v>
      </c>
      <c r="B48" s="388"/>
      <c r="C48" s="389"/>
      <c r="D48" s="390"/>
      <c r="E48" s="391" t="s">
        <v>67</v>
      </c>
      <c r="F48" s="21">
        <f>SUM(F49+F60+F93+F99+F102)</f>
        <v>1137177.83</v>
      </c>
      <c r="G48" s="21">
        <f>SUM(G49+G60+G93+G99+G102)</f>
        <v>1580761.56</v>
      </c>
      <c r="H48" s="21">
        <f>SUM(H49+H60+H93+H99+H102)</f>
        <v>0</v>
      </c>
      <c r="I48" s="21">
        <f>SUM(I49+I60+I93+I99+I102)</f>
        <v>1274756.58</v>
      </c>
      <c r="J48" s="417">
        <f t="shared" si="20"/>
        <v>112.098261711627</v>
      </c>
      <c r="K48" s="418">
        <f t="shared" ref="K48:K69" si="21">SUM(I48/G48*100)</f>
        <v>80.641926793817</v>
      </c>
    </row>
    <row r="49" spans="1:11">
      <c r="A49" s="392"/>
      <c r="B49" s="392">
        <v>31</v>
      </c>
      <c r="C49" s="392"/>
      <c r="D49" s="393"/>
      <c r="E49" s="394" t="s">
        <v>68</v>
      </c>
      <c r="F49" s="395">
        <f>SUM(F50+F54+F56)</f>
        <v>906252.93</v>
      </c>
      <c r="G49" s="395">
        <f t="shared" ref="G49:I49" si="22">SUM(G50+G54+G56)</f>
        <v>1202525</v>
      </c>
      <c r="H49" s="395">
        <f t="shared" si="22"/>
        <v>0</v>
      </c>
      <c r="I49" s="395">
        <f t="shared" si="22"/>
        <v>1022255.92</v>
      </c>
      <c r="J49" s="419">
        <f t="shared" si="20"/>
        <v>112.800288546377</v>
      </c>
      <c r="K49" s="418">
        <f t="shared" si="21"/>
        <v>85.0091199767157</v>
      </c>
    </row>
    <row r="50" spans="1:11">
      <c r="A50" s="348"/>
      <c r="B50" s="348"/>
      <c r="C50" s="348">
        <v>311</v>
      </c>
      <c r="D50" s="396"/>
      <c r="E50" s="397" t="s">
        <v>69</v>
      </c>
      <c r="F50" s="351">
        <f>SUM(F51:F53)</f>
        <v>752189.13</v>
      </c>
      <c r="G50" s="351">
        <f t="shared" ref="G50:I50" si="23">SUM(G51:G53)</f>
        <v>985000</v>
      </c>
      <c r="H50" s="351">
        <f t="shared" si="23"/>
        <v>0</v>
      </c>
      <c r="I50" s="351">
        <f t="shared" si="23"/>
        <v>838519.83</v>
      </c>
      <c r="J50" s="420">
        <f t="shared" si="20"/>
        <v>111.477259715253</v>
      </c>
      <c r="K50" s="418">
        <f t="shared" si="21"/>
        <v>85.128916751269</v>
      </c>
    </row>
    <row r="51" spans="1:11">
      <c r="A51" s="197"/>
      <c r="B51" s="197"/>
      <c r="C51" s="197"/>
      <c r="D51" s="352">
        <v>3111</v>
      </c>
      <c r="E51" s="398" t="s">
        <v>70</v>
      </c>
      <c r="F51" s="188">
        <v>752189.13</v>
      </c>
      <c r="G51" s="188">
        <v>985000</v>
      </c>
      <c r="H51" s="188">
        <v>0</v>
      </c>
      <c r="I51" s="188">
        <v>838519.83</v>
      </c>
      <c r="J51" s="421">
        <f t="shared" si="20"/>
        <v>111.477259715253</v>
      </c>
      <c r="K51" s="418">
        <f t="shared" si="21"/>
        <v>85.128916751269</v>
      </c>
    </row>
    <row r="52" spans="1:11">
      <c r="A52" s="197"/>
      <c r="B52" s="197"/>
      <c r="C52" s="197"/>
      <c r="D52" s="352">
        <v>3113</v>
      </c>
      <c r="E52" s="398" t="s">
        <v>71</v>
      </c>
      <c r="F52" s="188">
        <v>0</v>
      </c>
      <c r="G52" s="188">
        <v>0</v>
      </c>
      <c r="H52" s="188">
        <v>0</v>
      </c>
      <c r="I52" s="188">
        <v>0</v>
      </c>
      <c r="J52" s="422" t="e">
        <f t="shared" si="20"/>
        <v>#DIV/0!</v>
      </c>
      <c r="K52" s="418" t="e">
        <f t="shared" si="21"/>
        <v>#DIV/0!</v>
      </c>
    </row>
    <row r="53" customFormat="1" spans="1:11">
      <c r="A53" s="197"/>
      <c r="B53" s="197"/>
      <c r="C53" s="197"/>
      <c r="D53" s="352">
        <v>3114</v>
      </c>
      <c r="E53" s="398" t="s">
        <v>72</v>
      </c>
      <c r="F53" s="188">
        <v>0</v>
      </c>
      <c r="G53" s="188">
        <v>0</v>
      </c>
      <c r="H53" s="188">
        <v>0</v>
      </c>
      <c r="I53" s="188">
        <v>0</v>
      </c>
      <c r="J53" s="422" t="e">
        <f t="shared" si="20"/>
        <v>#DIV/0!</v>
      </c>
      <c r="K53" s="418" t="e">
        <f t="shared" si="21"/>
        <v>#DIV/0!</v>
      </c>
    </row>
    <row r="54" spans="1:11">
      <c r="A54" s="348"/>
      <c r="B54" s="348"/>
      <c r="C54" s="348">
        <v>312</v>
      </c>
      <c r="D54" s="396"/>
      <c r="E54" s="397" t="s">
        <v>73</v>
      </c>
      <c r="F54" s="351">
        <f>SUM(F55)</f>
        <v>42687.95</v>
      </c>
      <c r="G54" s="351">
        <f t="shared" ref="G54:I54" si="24">SUM(G55)</f>
        <v>55000</v>
      </c>
      <c r="H54" s="351">
        <f t="shared" si="24"/>
        <v>0</v>
      </c>
      <c r="I54" s="351">
        <f t="shared" si="24"/>
        <v>45751.24</v>
      </c>
      <c r="J54" s="420">
        <f t="shared" si="20"/>
        <v>107.176006343711</v>
      </c>
      <c r="K54" s="418">
        <f t="shared" si="21"/>
        <v>83.1840727272727</v>
      </c>
    </row>
    <row r="55" spans="1:11">
      <c r="A55" s="197"/>
      <c r="B55" s="197"/>
      <c r="C55" s="197"/>
      <c r="D55" s="352">
        <v>3121</v>
      </c>
      <c r="E55" s="398" t="s">
        <v>73</v>
      </c>
      <c r="F55" s="188">
        <v>42687.95</v>
      </c>
      <c r="G55" s="188">
        <v>55000</v>
      </c>
      <c r="H55" s="188">
        <v>0</v>
      </c>
      <c r="I55" s="188">
        <v>45751.24</v>
      </c>
      <c r="J55" s="421">
        <f t="shared" si="20"/>
        <v>107.176006343711</v>
      </c>
      <c r="K55" s="418">
        <f t="shared" si="21"/>
        <v>83.1840727272727</v>
      </c>
    </row>
    <row r="56" spans="1:11">
      <c r="A56" s="348"/>
      <c r="B56" s="348"/>
      <c r="C56" s="348">
        <v>313</v>
      </c>
      <c r="D56" s="396"/>
      <c r="E56" s="397" t="s">
        <v>74</v>
      </c>
      <c r="F56" s="351">
        <f>SUM(F57+F58+F59)</f>
        <v>111375.85</v>
      </c>
      <c r="G56" s="351">
        <f>SUM(G57+G58+G59)</f>
        <v>162525</v>
      </c>
      <c r="H56" s="188">
        <v>0</v>
      </c>
      <c r="I56" s="351">
        <f>SUM(I57+I58+I59)</f>
        <v>137984.85</v>
      </c>
      <c r="J56" s="420">
        <f t="shared" si="20"/>
        <v>123.891175690242</v>
      </c>
      <c r="K56" s="418">
        <f t="shared" si="21"/>
        <v>84.9006922011998</v>
      </c>
    </row>
    <row r="57" spans="1:11">
      <c r="A57" s="348"/>
      <c r="B57" s="348"/>
      <c r="C57" s="348"/>
      <c r="D57" s="396">
        <v>3131</v>
      </c>
      <c r="E57" s="397" t="s">
        <v>75</v>
      </c>
      <c r="F57" s="351">
        <v>0</v>
      </c>
      <c r="G57" s="188">
        <v>0</v>
      </c>
      <c r="H57" s="188">
        <v>0</v>
      </c>
      <c r="I57" s="351">
        <v>120.27</v>
      </c>
      <c r="J57" s="423"/>
      <c r="K57" s="418" t="e">
        <f t="shared" si="21"/>
        <v>#DIV/0!</v>
      </c>
    </row>
    <row r="58" spans="1:11">
      <c r="A58" s="197"/>
      <c r="B58" s="197"/>
      <c r="C58" s="197"/>
      <c r="D58" s="352">
        <v>3132</v>
      </c>
      <c r="E58" s="398" t="s">
        <v>76</v>
      </c>
      <c r="F58" s="188">
        <v>111105.03</v>
      </c>
      <c r="G58" s="188">
        <v>162525</v>
      </c>
      <c r="H58" s="188">
        <v>0</v>
      </c>
      <c r="I58" s="188">
        <v>137864.58</v>
      </c>
      <c r="J58" s="421">
        <f t="shared" ref="J58:J121" si="25">SUM(I58/F58*100)</f>
        <v>124.084913167298</v>
      </c>
      <c r="K58" s="418">
        <f t="shared" si="21"/>
        <v>84.8266912782649</v>
      </c>
    </row>
    <row r="59" spans="1:11">
      <c r="A59" s="197"/>
      <c r="B59" s="197"/>
      <c r="C59" s="197"/>
      <c r="D59" s="352">
        <v>3133</v>
      </c>
      <c r="E59" s="398" t="s">
        <v>77</v>
      </c>
      <c r="F59" s="188">
        <v>270.82</v>
      </c>
      <c r="G59" s="188">
        <v>0</v>
      </c>
      <c r="H59" s="188">
        <v>0</v>
      </c>
      <c r="I59" s="188">
        <v>0</v>
      </c>
      <c r="J59" s="422">
        <f t="shared" si="25"/>
        <v>0</v>
      </c>
      <c r="K59" s="418" t="e">
        <f t="shared" si="21"/>
        <v>#DIV/0!</v>
      </c>
    </row>
    <row r="60" spans="1:11">
      <c r="A60" s="392"/>
      <c r="B60" s="392">
        <v>32</v>
      </c>
      <c r="C60" s="392"/>
      <c r="D60" s="393"/>
      <c r="E60" s="394" t="s">
        <v>78</v>
      </c>
      <c r="F60" s="395">
        <f>SUM(F61+F66+F73+F83+F85)</f>
        <v>223900.56</v>
      </c>
      <c r="G60" s="395">
        <f>SUM(G61+G66+G73+G83+G85)</f>
        <v>376659.56</v>
      </c>
      <c r="H60" s="188">
        <v>0</v>
      </c>
      <c r="I60" s="395">
        <f>SUM(I61+I66+I73+I83+I85)</f>
        <v>248776.5</v>
      </c>
      <c r="J60" s="419">
        <f t="shared" si="25"/>
        <v>111.110262520112</v>
      </c>
      <c r="K60" s="418">
        <f t="shared" si="21"/>
        <v>66.0481045536187</v>
      </c>
    </row>
    <row r="61" spans="1:11">
      <c r="A61" s="348"/>
      <c r="B61" s="348"/>
      <c r="C61" s="348">
        <v>321</v>
      </c>
      <c r="D61" s="396"/>
      <c r="E61" s="397" t="s">
        <v>79</v>
      </c>
      <c r="F61" s="351">
        <f>SUM(F62:F65)</f>
        <v>72038.21</v>
      </c>
      <c r="G61" s="351">
        <f t="shared" ref="G61:I61" si="26">SUM(G62:G65)</f>
        <v>99663</v>
      </c>
      <c r="H61" s="188">
        <v>0</v>
      </c>
      <c r="I61" s="351">
        <f t="shared" si="26"/>
        <v>79853.98</v>
      </c>
      <c r="J61" s="420">
        <f t="shared" si="25"/>
        <v>110.849478353224</v>
      </c>
      <c r="K61" s="418">
        <f t="shared" si="21"/>
        <v>80.1239978728315</v>
      </c>
    </row>
    <row r="62" spans="1:11">
      <c r="A62" s="197"/>
      <c r="B62" s="197"/>
      <c r="C62" s="197"/>
      <c r="D62" s="352">
        <v>3211</v>
      </c>
      <c r="E62" s="398" t="s">
        <v>80</v>
      </c>
      <c r="F62" s="188">
        <v>53758.44</v>
      </c>
      <c r="G62" s="188">
        <v>60000</v>
      </c>
      <c r="H62" s="188">
        <v>0</v>
      </c>
      <c r="I62" s="188">
        <v>59567.23</v>
      </c>
      <c r="J62" s="421">
        <f t="shared" si="25"/>
        <v>110.805354470851</v>
      </c>
      <c r="K62" s="418">
        <f t="shared" si="21"/>
        <v>99.2787166666667</v>
      </c>
    </row>
    <row r="63" customFormat="1" ht="25.5" spans="1:11">
      <c r="A63" s="197"/>
      <c r="B63" s="197"/>
      <c r="C63" s="197"/>
      <c r="D63" s="352">
        <v>3212</v>
      </c>
      <c r="E63" s="398" t="s">
        <v>81</v>
      </c>
      <c r="F63" s="188">
        <v>7941.58</v>
      </c>
      <c r="G63" s="188">
        <v>11000</v>
      </c>
      <c r="H63" s="188">
        <v>0</v>
      </c>
      <c r="I63" s="188">
        <v>8978.28</v>
      </c>
      <c r="J63" s="421">
        <f t="shared" si="25"/>
        <v>113.054077400215</v>
      </c>
      <c r="K63" s="418">
        <f t="shared" si="21"/>
        <v>81.6207272727273</v>
      </c>
    </row>
    <row r="64" spans="1:11">
      <c r="A64" s="197"/>
      <c r="B64" s="197"/>
      <c r="C64" s="197"/>
      <c r="D64" s="352">
        <v>3213</v>
      </c>
      <c r="E64" s="398" t="s">
        <v>82</v>
      </c>
      <c r="F64" s="197">
        <v>394.85</v>
      </c>
      <c r="G64" s="188">
        <v>4500</v>
      </c>
      <c r="H64" s="188">
        <v>0</v>
      </c>
      <c r="I64" s="188">
        <v>10310.85</v>
      </c>
      <c r="J64" s="421">
        <f t="shared" si="25"/>
        <v>2611.33341775358</v>
      </c>
      <c r="K64" s="418">
        <f t="shared" si="21"/>
        <v>229.13</v>
      </c>
    </row>
    <row r="65" spans="1:11">
      <c r="A65" s="197"/>
      <c r="B65" s="197"/>
      <c r="C65" s="197"/>
      <c r="D65" s="352">
        <v>3214</v>
      </c>
      <c r="E65" s="398" t="s">
        <v>83</v>
      </c>
      <c r="F65" s="188">
        <v>9943.34</v>
      </c>
      <c r="G65" s="188">
        <v>24163</v>
      </c>
      <c r="H65" s="188">
        <v>0</v>
      </c>
      <c r="I65" s="95">
        <v>997.62</v>
      </c>
      <c r="J65" s="421">
        <f t="shared" si="25"/>
        <v>10.0330472456941</v>
      </c>
      <c r="K65" s="418">
        <f t="shared" si="21"/>
        <v>4.12870918346232</v>
      </c>
    </row>
    <row r="66" spans="1:11">
      <c r="A66" s="348"/>
      <c r="B66" s="348"/>
      <c r="C66" s="348">
        <v>322</v>
      </c>
      <c r="D66" s="396"/>
      <c r="E66" s="397" t="s">
        <v>84</v>
      </c>
      <c r="F66" s="351">
        <f>SUM(F67:F72)</f>
        <v>55625.67</v>
      </c>
      <c r="G66" s="351">
        <f t="shared" ref="G66:I66" si="27">SUM(G67:G72)</f>
        <v>85598</v>
      </c>
      <c r="H66" s="188">
        <v>0</v>
      </c>
      <c r="I66" s="351">
        <f t="shared" si="27"/>
        <v>66330.3</v>
      </c>
      <c r="J66" s="420">
        <f t="shared" si="25"/>
        <v>119.244046858222</v>
      </c>
      <c r="K66" s="418">
        <f t="shared" si="21"/>
        <v>77.4904787495035</v>
      </c>
    </row>
    <row r="67" spans="1:11">
      <c r="A67" s="197"/>
      <c r="B67" s="197"/>
      <c r="C67" s="197"/>
      <c r="D67" s="352">
        <v>3221</v>
      </c>
      <c r="E67" s="398" t="s">
        <v>85</v>
      </c>
      <c r="F67" s="188">
        <v>10557.32</v>
      </c>
      <c r="G67" s="188">
        <v>23598</v>
      </c>
      <c r="H67" s="188">
        <v>0</v>
      </c>
      <c r="I67" s="188">
        <v>17884.83</v>
      </c>
      <c r="J67" s="421">
        <f t="shared" si="25"/>
        <v>169.40691387587</v>
      </c>
      <c r="K67" s="418">
        <f t="shared" si="21"/>
        <v>75.7896008136283</v>
      </c>
    </row>
    <row r="68" spans="1:11">
      <c r="A68" s="197"/>
      <c r="B68" s="197"/>
      <c r="C68" s="197"/>
      <c r="D68" s="352">
        <v>3222</v>
      </c>
      <c r="E68" s="398" t="s">
        <v>86</v>
      </c>
      <c r="F68" s="188">
        <v>7745.25</v>
      </c>
      <c r="G68" s="188">
        <v>4000</v>
      </c>
      <c r="H68" s="188">
        <v>0</v>
      </c>
      <c r="I68" s="188">
        <v>3280.72</v>
      </c>
      <c r="J68" s="421">
        <f t="shared" si="25"/>
        <v>42.3578322197476</v>
      </c>
      <c r="K68" s="418">
        <f t="shared" si="21"/>
        <v>82.018</v>
      </c>
    </row>
    <row r="69" spans="1:11">
      <c r="A69" s="197"/>
      <c r="B69" s="197"/>
      <c r="C69" s="197"/>
      <c r="D69" s="352">
        <v>3223</v>
      </c>
      <c r="E69" s="398" t="s">
        <v>87</v>
      </c>
      <c r="F69" s="188">
        <v>27996.49</v>
      </c>
      <c r="G69" s="188">
        <v>42000</v>
      </c>
      <c r="H69" s="188">
        <v>0</v>
      </c>
      <c r="I69" s="188">
        <v>30080.68</v>
      </c>
      <c r="J69" s="421">
        <f t="shared" si="25"/>
        <v>107.444468931641</v>
      </c>
      <c r="K69" s="418">
        <f t="shared" si="21"/>
        <v>71.6206666666667</v>
      </c>
    </row>
    <row r="70" ht="25.5" spans="1:11">
      <c r="A70" s="197"/>
      <c r="B70" s="197"/>
      <c r="C70" s="197"/>
      <c r="D70" s="352">
        <v>3224</v>
      </c>
      <c r="E70" s="398" t="s">
        <v>88</v>
      </c>
      <c r="F70" s="188">
        <v>8619.57</v>
      </c>
      <c r="G70" s="188">
        <v>16000</v>
      </c>
      <c r="H70" s="188">
        <v>0</v>
      </c>
      <c r="I70" s="188">
        <v>14894.57</v>
      </c>
      <c r="J70" s="421">
        <f t="shared" si="25"/>
        <v>172.799455193241</v>
      </c>
      <c r="K70" s="418">
        <f t="shared" ref="K70:K85" si="28">SUM(I70/G70*100)</f>
        <v>93.0910625</v>
      </c>
    </row>
    <row r="71" spans="1:11">
      <c r="A71" s="197"/>
      <c r="B71" s="197"/>
      <c r="C71" s="197"/>
      <c r="D71" s="352">
        <v>3225</v>
      </c>
      <c r="E71" s="398" t="s">
        <v>89</v>
      </c>
      <c r="F71" s="95">
        <v>0</v>
      </c>
      <c r="G71" s="95">
        <v>0</v>
      </c>
      <c r="H71" s="188">
        <v>0</v>
      </c>
      <c r="I71" s="188">
        <v>0</v>
      </c>
      <c r="J71" s="422" t="e">
        <f t="shared" si="25"/>
        <v>#DIV/0!</v>
      </c>
      <c r="K71" s="418" t="e">
        <f t="shared" si="28"/>
        <v>#DIV/0!</v>
      </c>
    </row>
    <row r="72" ht="25.5" spans="1:11">
      <c r="A72" s="197"/>
      <c r="B72" s="197"/>
      <c r="C72" s="197"/>
      <c r="D72" s="352">
        <v>3227</v>
      </c>
      <c r="E72" s="398" t="s">
        <v>90</v>
      </c>
      <c r="F72" s="197">
        <v>707.04</v>
      </c>
      <c r="G72" s="95">
        <v>0</v>
      </c>
      <c r="H72" s="188">
        <v>0</v>
      </c>
      <c r="I72" s="95">
        <v>189.5</v>
      </c>
      <c r="J72" s="421">
        <f t="shared" si="25"/>
        <v>26.8018782529984</v>
      </c>
      <c r="K72" s="418" t="e">
        <f t="shared" si="28"/>
        <v>#DIV/0!</v>
      </c>
    </row>
    <row r="73" spans="1:11">
      <c r="A73" s="348"/>
      <c r="B73" s="348"/>
      <c r="C73" s="348">
        <v>323</v>
      </c>
      <c r="D73" s="396"/>
      <c r="E73" s="397" t="s">
        <v>91</v>
      </c>
      <c r="F73" s="351">
        <f>SUM(F74:F82)</f>
        <v>61851.39</v>
      </c>
      <c r="G73" s="351">
        <f t="shared" ref="G73:I73" si="29">SUM(G74:G82)</f>
        <v>89847.56</v>
      </c>
      <c r="H73" s="188">
        <v>0</v>
      </c>
      <c r="I73" s="351">
        <f t="shared" si="29"/>
        <v>63564.46</v>
      </c>
      <c r="J73" s="420">
        <f t="shared" si="25"/>
        <v>102.769654812931</v>
      </c>
      <c r="K73" s="418">
        <f t="shared" si="28"/>
        <v>70.7470074869034</v>
      </c>
    </row>
    <row r="74" spans="1:11">
      <c r="A74" s="197"/>
      <c r="B74" s="197"/>
      <c r="C74" s="197"/>
      <c r="D74" s="352">
        <v>3231</v>
      </c>
      <c r="E74" s="398" t="s">
        <v>92</v>
      </c>
      <c r="F74" s="188">
        <v>22262.14</v>
      </c>
      <c r="G74" s="188">
        <v>25000</v>
      </c>
      <c r="H74" s="188">
        <v>0</v>
      </c>
      <c r="I74" s="188">
        <v>18056.89</v>
      </c>
      <c r="J74" s="421">
        <f t="shared" si="25"/>
        <v>81.1103065563329</v>
      </c>
      <c r="K74" s="418">
        <f t="shared" si="28"/>
        <v>72.22756</v>
      </c>
    </row>
    <row r="75" ht="25.5" spans="1:11">
      <c r="A75" s="197"/>
      <c r="B75" s="197"/>
      <c r="C75" s="197"/>
      <c r="D75" s="352">
        <v>3232</v>
      </c>
      <c r="E75" s="398" t="s">
        <v>93</v>
      </c>
      <c r="F75" s="188">
        <v>18745.28</v>
      </c>
      <c r="G75" s="188">
        <v>10000</v>
      </c>
      <c r="H75" s="188">
        <v>0</v>
      </c>
      <c r="I75" s="188">
        <v>4900.6</v>
      </c>
      <c r="J75" s="421">
        <f t="shared" si="25"/>
        <v>26.1431144266717</v>
      </c>
      <c r="K75" s="418">
        <f t="shared" si="28"/>
        <v>49.006</v>
      </c>
    </row>
    <row r="76" spans="1:11">
      <c r="A76" s="197"/>
      <c r="B76" s="197"/>
      <c r="C76" s="197"/>
      <c r="D76" s="352">
        <v>3233</v>
      </c>
      <c r="E76" s="398" t="s">
        <v>94</v>
      </c>
      <c r="F76" s="188">
        <v>2066.93</v>
      </c>
      <c r="G76" s="197">
        <v>500.56</v>
      </c>
      <c r="H76" s="188">
        <v>0</v>
      </c>
      <c r="I76" s="95">
        <v>104.5</v>
      </c>
      <c r="J76" s="421">
        <f t="shared" si="25"/>
        <v>5.05580740518547</v>
      </c>
      <c r="K76" s="418">
        <f t="shared" si="28"/>
        <v>20.8766181876299</v>
      </c>
    </row>
    <row r="77" spans="1:11">
      <c r="A77" s="197"/>
      <c r="B77" s="197"/>
      <c r="C77" s="197"/>
      <c r="D77" s="352">
        <v>3234</v>
      </c>
      <c r="E77" s="398" t="s">
        <v>95</v>
      </c>
      <c r="F77" s="188">
        <v>7384.3</v>
      </c>
      <c r="G77" s="188">
        <v>12847</v>
      </c>
      <c r="H77" s="188">
        <v>0</v>
      </c>
      <c r="I77" s="188">
        <v>13847.88</v>
      </c>
      <c r="J77" s="421">
        <f t="shared" si="25"/>
        <v>187.531384152865</v>
      </c>
      <c r="K77" s="418">
        <f t="shared" si="28"/>
        <v>107.790768272748</v>
      </c>
    </row>
    <row r="78" spans="1:11">
      <c r="A78" s="197"/>
      <c r="B78" s="197"/>
      <c r="C78" s="197"/>
      <c r="D78" s="352">
        <v>3235</v>
      </c>
      <c r="E78" s="398" t="s">
        <v>96</v>
      </c>
      <c r="F78" s="188">
        <v>1771.85</v>
      </c>
      <c r="G78" s="188">
        <v>5000</v>
      </c>
      <c r="H78" s="188">
        <v>0</v>
      </c>
      <c r="I78" s="188">
        <v>3402.04</v>
      </c>
      <c r="J78" s="421">
        <f t="shared" si="25"/>
        <v>192.004966560375</v>
      </c>
      <c r="K78" s="418">
        <f t="shared" si="28"/>
        <v>68.0408</v>
      </c>
    </row>
    <row r="79" spans="1:11">
      <c r="A79" s="197"/>
      <c r="B79" s="197"/>
      <c r="C79" s="197"/>
      <c r="D79" s="352">
        <v>3236</v>
      </c>
      <c r="E79" s="398" t="s">
        <v>97</v>
      </c>
      <c r="F79" s="188">
        <v>351.61</v>
      </c>
      <c r="G79" s="188">
        <v>0</v>
      </c>
      <c r="H79" s="188">
        <v>0</v>
      </c>
      <c r="I79" s="188">
        <v>0</v>
      </c>
      <c r="J79" s="421">
        <f t="shared" si="25"/>
        <v>0</v>
      </c>
      <c r="K79" s="418" t="e">
        <f t="shared" si="28"/>
        <v>#DIV/0!</v>
      </c>
    </row>
    <row r="80" spans="1:11">
      <c r="A80" s="197"/>
      <c r="B80" s="197"/>
      <c r="C80" s="197"/>
      <c r="D80" s="352">
        <v>3237</v>
      </c>
      <c r="E80" s="398" t="s">
        <v>98</v>
      </c>
      <c r="F80" s="188">
        <v>553.54</v>
      </c>
      <c r="G80" s="188">
        <v>3500</v>
      </c>
      <c r="H80" s="188">
        <v>0</v>
      </c>
      <c r="I80" s="188">
        <v>2604.94</v>
      </c>
      <c r="J80" s="421">
        <f t="shared" si="25"/>
        <v>470.59652418976</v>
      </c>
      <c r="K80" s="418">
        <f t="shared" si="28"/>
        <v>74.4268571428571</v>
      </c>
    </row>
    <row r="81" spans="1:11">
      <c r="A81" s="197"/>
      <c r="B81" s="197"/>
      <c r="C81" s="197"/>
      <c r="D81" s="352">
        <v>3238</v>
      </c>
      <c r="E81" s="398" t="s">
        <v>99</v>
      </c>
      <c r="F81" s="188">
        <v>4633.69</v>
      </c>
      <c r="G81" s="188">
        <v>15000</v>
      </c>
      <c r="H81" s="188">
        <v>0</v>
      </c>
      <c r="I81" s="188">
        <v>10910.52</v>
      </c>
      <c r="J81" s="421">
        <f t="shared" si="25"/>
        <v>235.460723527038</v>
      </c>
      <c r="K81" s="418">
        <f t="shared" si="28"/>
        <v>72.7368</v>
      </c>
    </row>
    <row r="82" spans="1:11">
      <c r="A82" s="197"/>
      <c r="B82" s="197"/>
      <c r="C82" s="197"/>
      <c r="D82" s="352">
        <v>3239</v>
      </c>
      <c r="E82" s="398" t="s">
        <v>100</v>
      </c>
      <c r="F82" s="188">
        <v>4082.05</v>
      </c>
      <c r="G82" s="188">
        <v>18000</v>
      </c>
      <c r="H82" s="188">
        <v>0</v>
      </c>
      <c r="I82" s="188">
        <v>9737.09</v>
      </c>
      <c r="J82" s="421">
        <f t="shared" si="25"/>
        <v>238.534314866305</v>
      </c>
      <c r="K82" s="418">
        <f t="shared" si="28"/>
        <v>54.0949444444445</v>
      </c>
    </row>
    <row r="83" customFormat="1" ht="25.5" spans="1:11">
      <c r="A83" s="348"/>
      <c r="B83" s="348"/>
      <c r="C83" s="348">
        <v>324</v>
      </c>
      <c r="D83" s="396"/>
      <c r="E83" s="397" t="s">
        <v>101</v>
      </c>
      <c r="F83" s="188">
        <v>8472.3</v>
      </c>
      <c r="G83" s="188">
        <f>SUM(G84)</f>
        <v>55000</v>
      </c>
      <c r="H83" s="188">
        <v>0</v>
      </c>
      <c r="I83" s="188">
        <v>23600</v>
      </c>
      <c r="J83" s="420">
        <f t="shared" si="25"/>
        <v>278.554819824605</v>
      </c>
      <c r="K83" s="418">
        <f t="shared" si="28"/>
        <v>42.9090909090909</v>
      </c>
    </row>
    <row r="84" customFormat="1" ht="25.5" spans="1:11">
      <c r="A84" s="407"/>
      <c r="B84" s="407"/>
      <c r="C84" s="407"/>
      <c r="D84" s="424">
        <v>3241</v>
      </c>
      <c r="E84" s="425" t="s">
        <v>101</v>
      </c>
      <c r="F84" s="188">
        <v>8472.3</v>
      </c>
      <c r="G84" s="188">
        <v>55000</v>
      </c>
      <c r="H84" s="188">
        <v>0</v>
      </c>
      <c r="I84" s="188">
        <v>23600</v>
      </c>
      <c r="J84" s="421">
        <f t="shared" si="25"/>
        <v>278.554819824605</v>
      </c>
      <c r="K84" s="418">
        <f t="shared" si="28"/>
        <v>42.9090909090909</v>
      </c>
    </row>
    <row r="85" ht="25.5" spans="1:11">
      <c r="A85" s="348"/>
      <c r="B85" s="348"/>
      <c r="C85" s="348">
        <v>329</v>
      </c>
      <c r="D85" s="396"/>
      <c r="E85" s="397" t="s">
        <v>102</v>
      </c>
      <c r="F85" s="351">
        <f>SUM(F86:F92)</f>
        <v>25912.99</v>
      </c>
      <c r="G85" s="351">
        <f t="shared" ref="G85:I85" si="30">SUM(G86:G92)</f>
        <v>46551</v>
      </c>
      <c r="H85" s="188">
        <v>0</v>
      </c>
      <c r="I85" s="351">
        <f t="shared" si="30"/>
        <v>15427.76</v>
      </c>
      <c r="J85" s="420">
        <f t="shared" si="25"/>
        <v>59.5367805876512</v>
      </c>
      <c r="K85" s="418">
        <f t="shared" si="28"/>
        <v>33.1416296105347</v>
      </c>
    </row>
    <row r="86" ht="25.5" spans="1:11">
      <c r="A86" s="197"/>
      <c r="B86" s="197"/>
      <c r="C86" s="197"/>
      <c r="D86" s="352">
        <v>3291</v>
      </c>
      <c r="E86" s="398" t="s">
        <v>103</v>
      </c>
      <c r="F86" s="95">
        <v>0</v>
      </c>
      <c r="G86" s="95">
        <v>0</v>
      </c>
      <c r="H86" s="188">
        <v>0</v>
      </c>
      <c r="I86" s="188">
        <v>0</v>
      </c>
      <c r="J86" s="422" t="e">
        <f t="shared" si="25"/>
        <v>#DIV/0!</v>
      </c>
      <c r="K86" s="418" t="e">
        <f t="shared" ref="K86:K103" si="31">SUM(I86/G86*100)</f>
        <v>#DIV/0!</v>
      </c>
    </row>
    <row r="87" spans="1:11">
      <c r="A87" s="197"/>
      <c r="B87" s="197"/>
      <c r="C87" s="197"/>
      <c r="D87" s="352">
        <v>3292</v>
      </c>
      <c r="E87" s="398" t="s">
        <v>104</v>
      </c>
      <c r="F87" s="188">
        <v>1952.53</v>
      </c>
      <c r="G87" s="188">
        <v>3750</v>
      </c>
      <c r="H87" s="188">
        <v>0</v>
      </c>
      <c r="I87" s="188">
        <v>2512.75</v>
      </c>
      <c r="J87" s="421">
        <f t="shared" si="25"/>
        <v>128.692004732322</v>
      </c>
      <c r="K87" s="418">
        <f t="shared" si="31"/>
        <v>67.0066666666667</v>
      </c>
    </row>
    <row r="88" spans="1:11">
      <c r="A88" s="197"/>
      <c r="B88" s="197"/>
      <c r="C88" s="197"/>
      <c r="D88" s="352">
        <v>3293</v>
      </c>
      <c r="E88" s="398" t="s">
        <v>105</v>
      </c>
      <c r="F88" s="188">
        <v>8822.96</v>
      </c>
      <c r="G88" s="188">
        <v>4500</v>
      </c>
      <c r="H88" s="188">
        <v>0</v>
      </c>
      <c r="I88" s="188">
        <v>5839.34</v>
      </c>
      <c r="J88" s="421">
        <f t="shared" si="25"/>
        <v>66.183457705804</v>
      </c>
      <c r="K88" s="418">
        <f t="shared" si="31"/>
        <v>129.763111111111</v>
      </c>
    </row>
    <row r="89" spans="1:11">
      <c r="A89" s="197"/>
      <c r="B89" s="197"/>
      <c r="C89" s="197"/>
      <c r="D89" s="352">
        <v>3294</v>
      </c>
      <c r="E89" s="398" t="s">
        <v>106</v>
      </c>
      <c r="F89" s="95">
        <v>0</v>
      </c>
      <c r="G89" s="95">
        <v>200</v>
      </c>
      <c r="H89" s="188">
        <v>0</v>
      </c>
      <c r="I89" s="95">
        <v>35</v>
      </c>
      <c r="J89" s="422" t="e">
        <f t="shared" si="25"/>
        <v>#DIV/0!</v>
      </c>
      <c r="K89" s="418">
        <f t="shared" si="31"/>
        <v>17.5</v>
      </c>
    </row>
    <row r="90" spans="1:11">
      <c r="A90" s="197"/>
      <c r="B90" s="197"/>
      <c r="C90" s="197"/>
      <c r="D90" s="352">
        <v>3295</v>
      </c>
      <c r="E90" s="398" t="s">
        <v>107</v>
      </c>
      <c r="F90" s="188">
        <v>4058</v>
      </c>
      <c r="G90" s="188">
        <v>3500</v>
      </c>
      <c r="H90" s="188">
        <v>0</v>
      </c>
      <c r="I90" s="188">
        <v>3330.86</v>
      </c>
      <c r="J90" s="435">
        <f t="shared" si="25"/>
        <v>82.0813208477082</v>
      </c>
      <c r="K90" s="418">
        <f t="shared" si="31"/>
        <v>95.1674285714286</v>
      </c>
    </row>
    <row r="91" spans="1:11">
      <c r="A91" s="197"/>
      <c r="B91" s="197"/>
      <c r="C91" s="197"/>
      <c r="D91" s="352">
        <v>3296</v>
      </c>
      <c r="E91" s="398" t="s">
        <v>108</v>
      </c>
      <c r="F91" s="188">
        <v>7042.6</v>
      </c>
      <c r="G91" s="95">
        <v>0</v>
      </c>
      <c r="H91" s="188">
        <v>0</v>
      </c>
      <c r="I91" s="188">
        <v>0</v>
      </c>
      <c r="J91" s="435">
        <f t="shared" si="25"/>
        <v>0</v>
      </c>
      <c r="K91" s="418" t="e">
        <f t="shared" si="31"/>
        <v>#DIV/0!</v>
      </c>
    </row>
    <row r="92" ht="25.5" spans="1:11">
      <c r="A92" s="197"/>
      <c r="B92" s="197"/>
      <c r="C92" s="197"/>
      <c r="D92" s="352">
        <v>3299</v>
      </c>
      <c r="E92" s="398" t="s">
        <v>102</v>
      </c>
      <c r="F92" s="188">
        <v>4036.9</v>
      </c>
      <c r="G92" s="188">
        <v>34601</v>
      </c>
      <c r="H92" s="188">
        <v>0</v>
      </c>
      <c r="I92" s="188">
        <v>3709.81</v>
      </c>
      <c r="J92" s="435">
        <f t="shared" si="25"/>
        <v>91.8974956030618</v>
      </c>
      <c r="K92" s="418">
        <f t="shared" si="31"/>
        <v>10.7216843443831</v>
      </c>
    </row>
    <row r="93" spans="1:11">
      <c r="A93" s="392"/>
      <c r="B93" s="392">
        <v>34</v>
      </c>
      <c r="C93" s="392"/>
      <c r="D93" s="393"/>
      <c r="E93" s="394" t="s">
        <v>109</v>
      </c>
      <c r="F93" s="395">
        <f>SUM(F94)</f>
        <v>7024.34</v>
      </c>
      <c r="G93" s="395">
        <f t="shared" ref="G93:I93" si="32">SUM(G94)</f>
        <v>667</v>
      </c>
      <c r="H93" s="395">
        <f t="shared" si="32"/>
        <v>0</v>
      </c>
      <c r="I93" s="395">
        <f t="shared" si="32"/>
        <v>814.32</v>
      </c>
      <c r="J93" s="419">
        <f t="shared" si="25"/>
        <v>11.5928329209577</v>
      </c>
      <c r="K93" s="418">
        <f t="shared" si="31"/>
        <v>122.086956521739</v>
      </c>
    </row>
    <row r="94" spans="1:11">
      <c r="A94" s="348"/>
      <c r="B94" s="348"/>
      <c r="C94" s="348">
        <v>343</v>
      </c>
      <c r="D94" s="396"/>
      <c r="E94" s="397" t="s">
        <v>110</v>
      </c>
      <c r="F94" s="351">
        <f>SUM(F95:F98)</f>
        <v>7024.34</v>
      </c>
      <c r="G94" s="351">
        <f t="shared" ref="G94:I94" si="33">SUM(G95:G98)</f>
        <v>667</v>
      </c>
      <c r="H94" s="351">
        <f t="shared" si="33"/>
        <v>0</v>
      </c>
      <c r="I94" s="351">
        <f t="shared" si="33"/>
        <v>814.32</v>
      </c>
      <c r="J94" s="420">
        <f t="shared" si="25"/>
        <v>11.5928329209577</v>
      </c>
      <c r="K94" s="418">
        <f t="shared" si="31"/>
        <v>122.086956521739</v>
      </c>
    </row>
    <row r="95" ht="25.5" spans="1:11">
      <c r="A95" s="197"/>
      <c r="B95" s="197"/>
      <c r="C95" s="197"/>
      <c r="D95" s="352">
        <v>3431</v>
      </c>
      <c r="E95" s="398" t="s">
        <v>111</v>
      </c>
      <c r="F95" s="95">
        <v>698.66</v>
      </c>
      <c r="G95" s="95">
        <v>667</v>
      </c>
      <c r="H95" s="188">
        <v>0</v>
      </c>
      <c r="I95" s="95">
        <v>626.11</v>
      </c>
      <c r="J95" s="421">
        <f t="shared" si="25"/>
        <v>89.6158360289698</v>
      </c>
      <c r="K95" s="418">
        <f t="shared" si="31"/>
        <v>93.8695652173913</v>
      </c>
    </row>
    <row r="96" ht="25.5" spans="1:11">
      <c r="A96" s="197"/>
      <c r="B96" s="197"/>
      <c r="C96" s="197"/>
      <c r="D96" s="352">
        <v>3432</v>
      </c>
      <c r="E96" s="398" t="s">
        <v>112</v>
      </c>
      <c r="F96" s="188">
        <v>0</v>
      </c>
      <c r="G96" s="188">
        <v>0</v>
      </c>
      <c r="H96" s="188">
        <v>0</v>
      </c>
      <c r="I96" s="188">
        <v>0</v>
      </c>
      <c r="J96" s="422" t="e">
        <f t="shared" si="25"/>
        <v>#DIV/0!</v>
      </c>
      <c r="K96" s="418" t="e">
        <f t="shared" si="31"/>
        <v>#DIV/0!</v>
      </c>
    </row>
    <row r="97" spans="1:11">
      <c r="A97" s="197"/>
      <c r="B97" s="197"/>
      <c r="C97" s="197"/>
      <c r="D97" s="352">
        <v>3433</v>
      </c>
      <c r="E97" s="398" t="s">
        <v>113</v>
      </c>
      <c r="F97" s="188">
        <v>6325.68</v>
      </c>
      <c r="G97" s="188">
        <v>0</v>
      </c>
      <c r="H97" s="188">
        <v>0</v>
      </c>
      <c r="I97" s="95">
        <v>188.21</v>
      </c>
      <c r="J97" s="421">
        <f t="shared" si="25"/>
        <v>2.97533229629068</v>
      </c>
      <c r="K97" s="418" t="e">
        <f t="shared" si="31"/>
        <v>#DIV/0!</v>
      </c>
    </row>
    <row r="98" ht="25.5" spans="1:11">
      <c r="A98" s="197"/>
      <c r="B98" s="197"/>
      <c r="C98" s="197"/>
      <c r="D98" s="352">
        <v>3434</v>
      </c>
      <c r="E98" s="398" t="s">
        <v>114</v>
      </c>
      <c r="F98" s="188">
        <v>0</v>
      </c>
      <c r="G98" s="188">
        <v>0</v>
      </c>
      <c r="H98" s="188">
        <v>0</v>
      </c>
      <c r="I98" s="197"/>
      <c r="J98" s="422" t="e">
        <f t="shared" si="25"/>
        <v>#DIV/0!</v>
      </c>
      <c r="K98" s="418" t="e">
        <f t="shared" si="31"/>
        <v>#DIV/0!</v>
      </c>
    </row>
    <row r="99" customFormat="1" ht="25.5" spans="1:11">
      <c r="A99" s="392"/>
      <c r="B99" s="392">
        <v>37</v>
      </c>
      <c r="C99" s="392"/>
      <c r="D99" s="393"/>
      <c r="E99" s="394" t="s">
        <v>115</v>
      </c>
      <c r="F99" s="411">
        <f t="shared" ref="F99:F102" si="34">SUM(F100)</f>
        <v>0</v>
      </c>
      <c r="G99" s="411">
        <v>0</v>
      </c>
      <c r="H99" s="392">
        <f t="shared" ref="G99:I99" si="35">SUM(H100)</f>
        <v>0</v>
      </c>
      <c r="I99" s="411">
        <f t="shared" si="35"/>
        <v>0</v>
      </c>
      <c r="J99" s="436" t="e">
        <f t="shared" si="25"/>
        <v>#DIV/0!</v>
      </c>
      <c r="K99" s="418" t="e">
        <f t="shared" si="31"/>
        <v>#DIV/0!</v>
      </c>
    </row>
    <row r="100" customFormat="1" ht="25.5" spans="1:11">
      <c r="A100" s="348"/>
      <c r="B100" s="348"/>
      <c r="C100" s="348">
        <v>372</v>
      </c>
      <c r="D100" s="396"/>
      <c r="E100" s="397" t="s">
        <v>116</v>
      </c>
      <c r="F100" s="411">
        <f t="shared" si="34"/>
        <v>0</v>
      </c>
      <c r="G100" s="406">
        <f t="shared" ref="G100:I100" si="36">SUM(G101)</f>
        <v>0</v>
      </c>
      <c r="H100" s="348">
        <f t="shared" si="36"/>
        <v>0</v>
      </c>
      <c r="I100" s="406">
        <f t="shared" si="36"/>
        <v>0</v>
      </c>
      <c r="J100" s="423" t="e">
        <f t="shared" si="25"/>
        <v>#DIV/0!</v>
      </c>
      <c r="K100" s="418" t="e">
        <f t="shared" si="31"/>
        <v>#DIV/0!</v>
      </c>
    </row>
    <row r="101" customFormat="1" ht="25.5" spans="1:11">
      <c r="A101" s="197"/>
      <c r="B101" s="197"/>
      <c r="C101" s="197"/>
      <c r="D101" s="352">
        <v>3712</v>
      </c>
      <c r="E101" s="398" t="s">
        <v>117</v>
      </c>
      <c r="F101" s="411">
        <f t="shared" si="34"/>
        <v>0</v>
      </c>
      <c r="G101" s="411">
        <v>0</v>
      </c>
      <c r="H101" s="197"/>
      <c r="I101" s="197"/>
      <c r="J101" s="422" t="e">
        <f t="shared" si="25"/>
        <v>#DIV/0!</v>
      </c>
      <c r="K101" s="418" t="e">
        <f t="shared" si="31"/>
        <v>#DIV/0!</v>
      </c>
    </row>
    <row r="102" spans="1:11">
      <c r="A102" s="392"/>
      <c r="B102" s="392">
        <v>38</v>
      </c>
      <c r="C102" s="392"/>
      <c r="D102" s="393"/>
      <c r="E102" s="394" t="s">
        <v>118</v>
      </c>
      <c r="F102" s="411">
        <f t="shared" si="34"/>
        <v>0</v>
      </c>
      <c r="G102" s="411">
        <f t="shared" ref="G102:I102" si="37">SUM(G103)</f>
        <v>910</v>
      </c>
      <c r="H102" s="392">
        <f t="shared" si="37"/>
        <v>0</v>
      </c>
      <c r="I102" s="411">
        <f t="shared" si="37"/>
        <v>2909.84</v>
      </c>
      <c r="J102" s="436" t="e">
        <f t="shared" si="25"/>
        <v>#DIV/0!</v>
      </c>
      <c r="K102" s="418">
        <f t="shared" si="31"/>
        <v>319.762637362637</v>
      </c>
    </row>
    <row r="103" spans="1:11">
      <c r="A103" s="348"/>
      <c r="B103" s="348"/>
      <c r="C103" s="348">
        <v>381</v>
      </c>
      <c r="D103" s="396"/>
      <c r="E103" s="397" t="s">
        <v>54</v>
      </c>
      <c r="F103" s="406">
        <f>SUM(F104+F105)</f>
        <v>0</v>
      </c>
      <c r="G103" s="406">
        <f t="shared" ref="G103:I103" si="38">SUM(G105)</f>
        <v>910</v>
      </c>
      <c r="H103" s="348">
        <f t="shared" si="38"/>
        <v>0</v>
      </c>
      <c r="I103" s="406">
        <f>SUM(I104+I105)</f>
        <v>2909.84</v>
      </c>
      <c r="J103" s="423" t="e">
        <f t="shared" si="25"/>
        <v>#DIV/0!</v>
      </c>
      <c r="K103" s="418">
        <f t="shared" si="31"/>
        <v>319.762637362637</v>
      </c>
    </row>
    <row r="104" spans="1:11">
      <c r="A104" s="348"/>
      <c r="B104" s="348"/>
      <c r="C104" s="348"/>
      <c r="D104" s="396">
        <v>3811</v>
      </c>
      <c r="E104" s="397" t="s">
        <v>119</v>
      </c>
      <c r="F104" s="406">
        <v>0</v>
      </c>
      <c r="G104" s="406">
        <v>0</v>
      </c>
      <c r="H104" s="348"/>
      <c r="I104" s="406">
        <v>2000</v>
      </c>
      <c r="J104" s="423" t="e">
        <f t="shared" si="25"/>
        <v>#DIV/0!</v>
      </c>
      <c r="K104" s="418" t="e">
        <f t="shared" ref="K104:K121" si="39">SUM(I104/G104*100)</f>
        <v>#DIV/0!</v>
      </c>
    </row>
    <row r="105" spans="1:11">
      <c r="A105" s="197"/>
      <c r="B105" s="197"/>
      <c r="C105" s="197"/>
      <c r="D105" s="352">
        <v>3812</v>
      </c>
      <c r="E105" s="398" t="s">
        <v>120</v>
      </c>
      <c r="F105" s="95">
        <v>0</v>
      </c>
      <c r="G105" s="95">
        <v>910</v>
      </c>
      <c r="H105" s="197"/>
      <c r="I105" s="197">
        <v>909.84</v>
      </c>
      <c r="J105" s="422" t="e">
        <f t="shared" si="25"/>
        <v>#DIV/0!</v>
      </c>
      <c r="K105" s="418">
        <f t="shared" si="39"/>
        <v>99.9824175824176</v>
      </c>
    </row>
    <row r="106" ht="25.5" spans="1:11">
      <c r="A106" s="426">
        <v>4</v>
      </c>
      <c r="B106" s="426"/>
      <c r="C106" s="426"/>
      <c r="D106" s="427"/>
      <c r="E106" s="428" t="s">
        <v>121</v>
      </c>
      <c r="F106" s="429">
        <f>SUM(F107+F117)</f>
        <v>8691.42</v>
      </c>
      <c r="G106" s="429">
        <f t="shared" ref="G106:I106" si="40">SUM(G107+G117)</f>
        <v>0</v>
      </c>
      <c r="H106" s="429">
        <f t="shared" si="40"/>
        <v>0</v>
      </c>
      <c r="I106" s="429">
        <f t="shared" si="40"/>
        <v>1989.52</v>
      </c>
      <c r="J106" s="437">
        <f t="shared" si="25"/>
        <v>22.8906208651751</v>
      </c>
      <c r="K106" s="418" t="e">
        <f t="shared" si="39"/>
        <v>#DIV/0!</v>
      </c>
    </row>
    <row r="107" ht="25.5" spans="1:11">
      <c r="A107" s="392"/>
      <c r="B107" s="392">
        <v>42</v>
      </c>
      <c r="C107" s="392"/>
      <c r="D107" s="393"/>
      <c r="E107" s="394" t="s">
        <v>122</v>
      </c>
      <c r="F107" s="395">
        <f>SUM(F108+F115)</f>
        <v>4325.84</v>
      </c>
      <c r="G107" s="188">
        <v>0</v>
      </c>
      <c r="H107" s="188">
        <v>0</v>
      </c>
      <c r="I107" s="395">
        <f t="shared" ref="G107:I107" si="41">SUM(I108+I115)</f>
        <v>1989.52</v>
      </c>
      <c r="J107" s="419">
        <f t="shared" si="25"/>
        <v>45.991529968746</v>
      </c>
      <c r="K107" s="418" t="e">
        <f t="shared" si="39"/>
        <v>#DIV/0!</v>
      </c>
    </row>
    <row r="108" spans="1:11">
      <c r="A108" s="348"/>
      <c r="B108" s="348"/>
      <c r="C108" s="348">
        <v>422</v>
      </c>
      <c r="D108" s="396"/>
      <c r="E108" s="397" t="s">
        <v>123</v>
      </c>
      <c r="F108" s="351">
        <f>SUM(F109:F114)</f>
        <v>3791.84</v>
      </c>
      <c r="G108" s="188">
        <v>0</v>
      </c>
      <c r="H108" s="188">
        <v>0</v>
      </c>
      <c r="I108" s="188">
        <v>0</v>
      </c>
      <c r="J108" s="423">
        <f t="shared" si="25"/>
        <v>0</v>
      </c>
      <c r="K108" s="418" t="e">
        <f t="shared" si="39"/>
        <v>#DIV/0!</v>
      </c>
    </row>
    <row r="109" spans="1:11">
      <c r="A109" s="197"/>
      <c r="B109" s="197"/>
      <c r="C109" s="197"/>
      <c r="D109" s="352">
        <v>4221</v>
      </c>
      <c r="E109" s="398" t="s">
        <v>124</v>
      </c>
      <c r="F109" s="188">
        <v>2306.82</v>
      </c>
      <c r="G109" s="188">
        <v>0</v>
      </c>
      <c r="H109" s="188">
        <v>0</v>
      </c>
      <c r="I109" s="188">
        <v>0</v>
      </c>
      <c r="J109" s="422">
        <f t="shared" si="25"/>
        <v>0</v>
      </c>
      <c r="K109" s="418" t="e">
        <f t="shared" si="39"/>
        <v>#DIV/0!</v>
      </c>
    </row>
    <row r="110" spans="1:13">
      <c r="A110" s="197"/>
      <c r="B110" s="197"/>
      <c r="C110" s="197"/>
      <c r="D110" s="352">
        <v>4222</v>
      </c>
      <c r="E110" s="398" t="s">
        <v>125</v>
      </c>
      <c r="F110" s="188">
        <v>0</v>
      </c>
      <c r="G110" s="188">
        <v>0</v>
      </c>
      <c r="H110" s="188">
        <v>0</v>
      </c>
      <c r="I110" s="188">
        <v>0</v>
      </c>
      <c r="J110" s="422" t="e">
        <f t="shared" si="25"/>
        <v>#DIV/0!</v>
      </c>
      <c r="K110" s="418" t="e">
        <f t="shared" si="39"/>
        <v>#DIV/0!</v>
      </c>
      <c r="M110" s="438"/>
    </row>
    <row r="111" spans="1:11">
      <c r="A111" s="197"/>
      <c r="B111" s="197"/>
      <c r="C111" s="197"/>
      <c r="D111" s="352">
        <v>4223</v>
      </c>
      <c r="E111" s="398" t="s">
        <v>126</v>
      </c>
      <c r="F111" s="188">
        <v>0</v>
      </c>
      <c r="G111" s="188">
        <v>0</v>
      </c>
      <c r="H111" s="188">
        <v>0</v>
      </c>
      <c r="I111" s="188">
        <v>0</v>
      </c>
      <c r="J111" s="422" t="e">
        <f t="shared" si="25"/>
        <v>#DIV/0!</v>
      </c>
      <c r="K111" s="418" t="e">
        <f t="shared" si="39"/>
        <v>#DIV/0!</v>
      </c>
    </row>
    <row r="112" spans="1:11">
      <c r="A112" s="197"/>
      <c r="B112" s="197"/>
      <c r="C112" s="197"/>
      <c r="D112" s="352">
        <v>4225</v>
      </c>
      <c r="E112" s="398" t="s">
        <v>127</v>
      </c>
      <c r="F112" s="188">
        <v>0</v>
      </c>
      <c r="G112" s="188">
        <v>0</v>
      </c>
      <c r="H112" s="188">
        <v>0</v>
      </c>
      <c r="I112" s="188">
        <v>0</v>
      </c>
      <c r="J112" s="422" t="e">
        <f t="shared" si="25"/>
        <v>#DIV/0!</v>
      </c>
      <c r="K112" s="418" t="e">
        <f t="shared" si="39"/>
        <v>#DIV/0!</v>
      </c>
    </row>
    <row r="113" spans="1:11">
      <c r="A113" s="197"/>
      <c r="B113" s="197"/>
      <c r="C113" s="197"/>
      <c r="D113" s="352">
        <v>4226</v>
      </c>
      <c r="E113" s="398" t="s">
        <v>128</v>
      </c>
      <c r="F113" s="188">
        <v>0</v>
      </c>
      <c r="G113" s="188">
        <v>0</v>
      </c>
      <c r="H113" s="188">
        <v>0</v>
      </c>
      <c r="I113" s="188">
        <v>0</v>
      </c>
      <c r="J113" s="422" t="e">
        <f t="shared" si="25"/>
        <v>#DIV/0!</v>
      </c>
      <c r="K113" s="418" t="e">
        <f t="shared" si="39"/>
        <v>#DIV/0!</v>
      </c>
    </row>
    <row r="114" ht="25.5" spans="1:11">
      <c r="A114" s="197"/>
      <c r="B114" s="197"/>
      <c r="C114" s="197"/>
      <c r="D114" s="352">
        <v>4227</v>
      </c>
      <c r="E114" s="398" t="s">
        <v>129</v>
      </c>
      <c r="F114" s="188">
        <v>1485.02</v>
      </c>
      <c r="G114" s="188">
        <v>0</v>
      </c>
      <c r="H114" s="188">
        <v>0</v>
      </c>
      <c r="I114" s="439">
        <v>0</v>
      </c>
      <c r="J114" s="422">
        <f t="shared" si="25"/>
        <v>0</v>
      </c>
      <c r="K114" s="418" t="e">
        <f t="shared" si="39"/>
        <v>#DIV/0!</v>
      </c>
    </row>
    <row r="115" ht="25.5" spans="1:11">
      <c r="A115" s="348"/>
      <c r="B115" s="348"/>
      <c r="C115" s="348">
        <v>424</v>
      </c>
      <c r="D115" s="396"/>
      <c r="E115" s="397" t="s">
        <v>130</v>
      </c>
      <c r="F115" s="351">
        <f>SUM(F116)</f>
        <v>534</v>
      </c>
      <c r="G115" s="188">
        <v>0</v>
      </c>
      <c r="H115" s="188">
        <v>0</v>
      </c>
      <c r="I115" s="351">
        <f t="shared" ref="G115:I115" si="42">SUM(I116)</f>
        <v>1989.52</v>
      </c>
      <c r="J115" s="420">
        <f t="shared" si="25"/>
        <v>372.569288389513</v>
      </c>
      <c r="K115" s="418" t="e">
        <f t="shared" si="39"/>
        <v>#DIV/0!</v>
      </c>
    </row>
    <row r="116" spans="1:11">
      <c r="A116" s="197"/>
      <c r="B116" s="197"/>
      <c r="C116" s="197"/>
      <c r="D116" s="352">
        <v>4241</v>
      </c>
      <c r="E116" s="430" t="s">
        <v>131</v>
      </c>
      <c r="F116" s="188">
        <v>534</v>
      </c>
      <c r="G116" s="188">
        <v>0</v>
      </c>
      <c r="H116" s="188">
        <v>0</v>
      </c>
      <c r="I116" s="188">
        <v>1989.52</v>
      </c>
      <c r="J116" s="421">
        <f t="shared" si="25"/>
        <v>372.569288389513</v>
      </c>
      <c r="K116" s="418" t="e">
        <f t="shared" si="39"/>
        <v>#DIV/0!</v>
      </c>
    </row>
    <row r="117" customFormat="1" ht="25.5" spans="1:11">
      <c r="A117" s="431"/>
      <c r="B117" s="431">
        <v>45</v>
      </c>
      <c r="C117" s="431"/>
      <c r="D117" s="432"/>
      <c r="E117" s="433" t="s">
        <v>132</v>
      </c>
      <c r="F117" s="434">
        <f>SUM(F118+F121)</f>
        <v>4365.58</v>
      </c>
      <c r="G117" s="188">
        <v>0</v>
      </c>
      <c r="H117" s="188">
        <v>0</v>
      </c>
      <c r="I117" s="188">
        <v>0</v>
      </c>
      <c r="J117" s="434">
        <f t="shared" si="25"/>
        <v>0</v>
      </c>
      <c r="K117" s="418" t="e">
        <f t="shared" si="39"/>
        <v>#DIV/0!</v>
      </c>
    </row>
    <row r="118" ht="25.5" spans="1:11">
      <c r="A118" s="348"/>
      <c r="B118" s="348"/>
      <c r="C118" s="348">
        <v>451</v>
      </c>
      <c r="D118" s="396"/>
      <c r="E118" s="397" t="s">
        <v>133</v>
      </c>
      <c r="F118" s="351">
        <f>SUM(F119)</f>
        <v>0</v>
      </c>
      <c r="G118" s="188">
        <v>0</v>
      </c>
      <c r="H118" s="188">
        <v>0</v>
      </c>
      <c r="I118" s="188">
        <v>0</v>
      </c>
      <c r="J118" s="421" t="e">
        <f t="shared" si="25"/>
        <v>#DIV/0!</v>
      </c>
      <c r="K118" s="418" t="e">
        <f t="shared" si="39"/>
        <v>#DIV/0!</v>
      </c>
    </row>
    <row r="119" ht="25.5" spans="1:11">
      <c r="A119" s="197"/>
      <c r="B119" s="197"/>
      <c r="C119" s="197"/>
      <c r="D119" s="352">
        <v>4511</v>
      </c>
      <c r="E119" s="425" t="s">
        <v>133</v>
      </c>
      <c r="F119" s="188">
        <v>0</v>
      </c>
      <c r="G119" s="188">
        <v>0</v>
      </c>
      <c r="H119" s="188">
        <v>0</v>
      </c>
      <c r="I119" s="188">
        <v>0</v>
      </c>
      <c r="J119" s="421" t="e">
        <f t="shared" si="25"/>
        <v>#DIV/0!</v>
      </c>
      <c r="K119" s="418" t="e">
        <f t="shared" si="39"/>
        <v>#DIV/0!</v>
      </c>
    </row>
    <row r="120" spans="1:11">
      <c r="A120" s="197"/>
      <c r="B120" s="197"/>
      <c r="C120" s="197">
        <v>452</v>
      </c>
      <c r="D120" s="352"/>
      <c r="E120" s="430" t="s">
        <v>134</v>
      </c>
      <c r="F120" s="188">
        <f>SUM(F121)</f>
        <v>4365.58</v>
      </c>
      <c r="G120" s="188">
        <v>0</v>
      </c>
      <c r="H120" s="188">
        <v>0</v>
      </c>
      <c r="I120" s="188">
        <v>0</v>
      </c>
      <c r="J120" s="421">
        <f t="shared" si="25"/>
        <v>0</v>
      </c>
      <c r="K120" s="418" t="e">
        <f t="shared" si="39"/>
        <v>#DIV/0!</v>
      </c>
    </row>
    <row r="121" spans="1:11">
      <c r="A121" s="197"/>
      <c r="B121" s="197"/>
      <c r="C121" s="197"/>
      <c r="D121" s="352">
        <v>4521</v>
      </c>
      <c r="E121" s="430" t="s">
        <v>134</v>
      </c>
      <c r="F121" s="188">
        <v>4365.58</v>
      </c>
      <c r="G121" s="188">
        <v>0</v>
      </c>
      <c r="H121" s="188">
        <v>0</v>
      </c>
      <c r="I121" s="188">
        <v>0</v>
      </c>
      <c r="J121" s="421">
        <f t="shared" si="25"/>
        <v>0</v>
      </c>
      <c r="K121" s="418" t="e">
        <f t="shared" si="39"/>
        <v>#DIV/0!</v>
      </c>
    </row>
  </sheetData>
  <mergeCells count="4">
    <mergeCell ref="A1:K1"/>
    <mergeCell ref="A3:H3"/>
    <mergeCell ref="A5:H5"/>
    <mergeCell ref="A7:H7"/>
  </mergeCells>
  <pageMargins left="0.7" right="0.7" top="0.75" bottom="0.75" header="0.3" footer="0.3"/>
  <pageSetup paperSize="9" scale="6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workbookViewId="0">
      <selection activeCell="G32" sqref="G32"/>
    </sheetView>
  </sheetViews>
  <sheetFormatPr defaultColWidth="9" defaultRowHeight="15"/>
  <cols>
    <col min="1" max="5" width="25.3333333333333" customWidth="1"/>
    <col min="6" max="6" width="15.2190476190476" customWidth="1"/>
    <col min="7" max="7" width="14.1047619047619" customWidth="1"/>
  </cols>
  <sheetData>
    <row r="1" ht="42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18" customHeight="1" spans="1:7">
      <c r="A2" s="3"/>
      <c r="B2" s="3"/>
      <c r="C2" s="3"/>
      <c r="D2" s="3"/>
      <c r="E2" s="3"/>
      <c r="F2" s="3"/>
      <c r="G2" s="3"/>
    </row>
    <row r="3" ht="15.75" customHeight="1" spans="1:7">
      <c r="A3" s="2"/>
      <c r="B3" s="2"/>
      <c r="C3" s="2"/>
      <c r="D3" s="2"/>
      <c r="E3" s="2"/>
      <c r="F3" s="2"/>
      <c r="G3" s="2"/>
    </row>
    <row r="4" ht="18" spans="2:7">
      <c r="B4" s="3"/>
      <c r="C4" s="3"/>
      <c r="D4" s="3"/>
      <c r="E4" s="4"/>
      <c r="F4" s="4"/>
      <c r="G4" s="4"/>
    </row>
    <row r="5" ht="18" customHeight="1" spans="1:7">
      <c r="A5" s="2"/>
      <c r="B5" s="2"/>
      <c r="C5" s="2"/>
      <c r="D5" s="2"/>
      <c r="E5" s="2"/>
      <c r="F5" s="2"/>
      <c r="G5" s="2"/>
    </row>
    <row r="6" ht="18" spans="1:7">
      <c r="A6" s="3"/>
      <c r="B6" s="3"/>
      <c r="C6" s="3"/>
      <c r="D6" s="3"/>
      <c r="E6" s="4"/>
      <c r="F6" s="4"/>
      <c r="G6" s="4"/>
    </row>
    <row r="7" ht="15.75" customHeight="1" spans="1:7">
      <c r="A7" s="2" t="s">
        <v>135</v>
      </c>
      <c r="B7" s="2"/>
      <c r="C7" s="2"/>
      <c r="D7" s="2"/>
      <c r="E7" s="2"/>
      <c r="F7" s="2"/>
      <c r="G7" s="2"/>
    </row>
    <row r="8" ht="18" spans="1:7">
      <c r="A8" s="3"/>
      <c r="B8" s="3"/>
      <c r="C8" s="3"/>
      <c r="D8" s="3"/>
      <c r="E8" s="4"/>
      <c r="F8" s="4"/>
      <c r="G8" s="4"/>
    </row>
    <row r="9" ht="25.5" spans="1:7">
      <c r="A9" s="6" t="s">
        <v>136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137</v>
      </c>
      <c r="G9" s="6" t="s">
        <v>138</v>
      </c>
    </row>
    <row r="10" s="1" customFormat="1" spans="1:7">
      <c r="A10" s="11">
        <v>1</v>
      </c>
      <c r="B10" s="10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</row>
    <row r="11" spans="1:7">
      <c r="A11" s="20" t="s">
        <v>10</v>
      </c>
      <c r="B11" s="284">
        <f>SUM(B12+B16+B19+B24)</f>
        <v>1045407.45</v>
      </c>
      <c r="C11" s="285">
        <f>SUM(C12+C14+C16+C19+C24)</f>
        <v>1336945.56</v>
      </c>
      <c r="D11" s="285">
        <f>SUM(D12+D14+D16+D19+D24)</f>
        <v>0</v>
      </c>
      <c r="E11" s="285">
        <f>SUM(E12+E14+E16+E19+E24)</f>
        <v>1340297.83</v>
      </c>
      <c r="F11" s="285">
        <f>SUM(E11/B11*100)</f>
        <v>128.208176630079</v>
      </c>
      <c r="G11" s="285">
        <f>SUM(E11/C11*100)</f>
        <v>100.25074095014</v>
      </c>
    </row>
    <row r="12" spans="1:7">
      <c r="A12" s="286" t="s">
        <v>139</v>
      </c>
      <c r="B12" s="287">
        <f>SUM(B13)</f>
        <v>4704.49</v>
      </c>
      <c r="C12" s="288">
        <f>SUM(C13)</f>
        <v>7030.56</v>
      </c>
      <c r="D12" s="285">
        <v>0</v>
      </c>
      <c r="E12" s="288">
        <f>SUM(E13)</f>
        <v>7030.56</v>
      </c>
      <c r="F12" s="289">
        <f t="shared" ref="F12:F24" si="0">SUM(E12/B12*100)</f>
        <v>149.44361663007</v>
      </c>
      <c r="G12" s="285">
        <f t="shared" ref="G12:G26" si="1">SUM(E12/C12*100)</f>
        <v>100</v>
      </c>
    </row>
    <row r="13" spans="1:7">
      <c r="A13" s="504" t="s">
        <v>140</v>
      </c>
      <c r="B13" s="261">
        <v>4704.49</v>
      </c>
      <c r="C13" s="38">
        <v>7030.56</v>
      </c>
      <c r="D13" s="33">
        <f t="shared" ref="D13:D17" si="2">SUM(D14)</f>
        <v>0</v>
      </c>
      <c r="E13" s="38">
        <v>7030.56</v>
      </c>
      <c r="F13" s="291">
        <f>SUM(E13/B36*100)</f>
        <v>149.44361663007</v>
      </c>
      <c r="G13" s="285">
        <f t="shared" si="1"/>
        <v>100</v>
      </c>
    </row>
    <row r="14" spans="1:7">
      <c r="A14" s="286" t="s">
        <v>141</v>
      </c>
      <c r="B14" s="287">
        <f>SUM(B15)</f>
        <v>7684.04</v>
      </c>
      <c r="C14" s="288">
        <f>SUM(C15)</f>
        <v>8000</v>
      </c>
      <c r="D14" s="285">
        <v>0</v>
      </c>
      <c r="E14" s="288">
        <f>SUM(E15)</f>
        <v>7706.98</v>
      </c>
      <c r="F14" s="289">
        <f t="shared" si="0"/>
        <v>100.298540871729</v>
      </c>
      <c r="G14" s="285">
        <f t="shared" si="1"/>
        <v>96.33725</v>
      </c>
    </row>
    <row r="15" spans="1:7">
      <c r="A15" s="119" t="s">
        <v>142</v>
      </c>
      <c r="B15" s="261">
        <v>7684.04</v>
      </c>
      <c r="C15" s="38">
        <v>8000</v>
      </c>
      <c r="D15" s="33">
        <f t="shared" si="2"/>
        <v>0</v>
      </c>
      <c r="E15" s="38">
        <v>7706.98</v>
      </c>
      <c r="F15" s="291">
        <f t="shared" si="0"/>
        <v>100.298540871729</v>
      </c>
      <c r="G15" s="285">
        <f t="shared" si="1"/>
        <v>96.33725</v>
      </c>
    </row>
    <row r="16" ht="25.5" spans="1:7">
      <c r="A16" s="292" t="s">
        <v>143</v>
      </c>
      <c r="B16" s="287">
        <f>SUM(B17+B18)</f>
        <v>91503.16</v>
      </c>
      <c r="C16" s="288">
        <f>SUM(C17+C18)</f>
        <v>87210</v>
      </c>
      <c r="D16" s="285">
        <v>0</v>
      </c>
      <c r="E16" s="288">
        <f>SUM(E17+E18)</f>
        <v>80510.09</v>
      </c>
      <c r="F16" s="289">
        <f t="shared" si="0"/>
        <v>87.9861307522057</v>
      </c>
      <c r="G16" s="285">
        <f t="shared" si="1"/>
        <v>92.3174979933494</v>
      </c>
    </row>
    <row r="17" ht="25.5" spans="1:7">
      <c r="A17" s="293" t="s">
        <v>144</v>
      </c>
      <c r="B17" s="261">
        <v>12232.29</v>
      </c>
      <c r="C17" s="38">
        <v>22710</v>
      </c>
      <c r="D17" s="33">
        <f t="shared" si="2"/>
        <v>0</v>
      </c>
      <c r="E17" s="38">
        <v>16010.09</v>
      </c>
      <c r="F17" s="291">
        <f t="shared" si="0"/>
        <v>130.88383287185</v>
      </c>
      <c r="G17" s="285">
        <f t="shared" si="1"/>
        <v>70.4979744605901</v>
      </c>
    </row>
    <row r="18" spans="1:7">
      <c r="A18" s="293" t="s">
        <v>145</v>
      </c>
      <c r="B18" s="261">
        <v>79270.87</v>
      </c>
      <c r="C18" s="38">
        <v>64500</v>
      </c>
      <c r="D18" s="38">
        <v>0</v>
      </c>
      <c r="E18" s="38">
        <v>64500</v>
      </c>
      <c r="F18" s="291">
        <f t="shared" si="0"/>
        <v>81.3665852285966</v>
      </c>
      <c r="G18" s="285">
        <f t="shared" si="1"/>
        <v>100</v>
      </c>
    </row>
    <row r="19" spans="1:12">
      <c r="A19" s="294" t="s">
        <v>146</v>
      </c>
      <c r="B19" s="287">
        <f>SUM(B20+B21+B22+B23)</f>
        <v>944782.78</v>
      </c>
      <c r="C19" s="288">
        <f>SUM(C20:C22)</f>
        <v>1229305</v>
      </c>
      <c r="D19" s="288">
        <f>SUM(D20:D22)</f>
        <v>0</v>
      </c>
      <c r="E19" s="295">
        <f>SUM(E20+E23+E22)</f>
        <v>1239680.35</v>
      </c>
      <c r="F19" s="289">
        <f t="shared" si="0"/>
        <v>131.213266820972</v>
      </c>
      <c r="G19" s="285">
        <f t="shared" si="1"/>
        <v>100.844001285279</v>
      </c>
      <c r="L19" s="252"/>
    </row>
    <row r="20" spans="1:12">
      <c r="A20" s="293" t="s">
        <v>147</v>
      </c>
      <c r="B20" s="261">
        <v>0</v>
      </c>
      <c r="C20" s="38">
        <v>0</v>
      </c>
      <c r="D20" s="33">
        <f>SUM(D21)</f>
        <v>0</v>
      </c>
      <c r="E20" s="33">
        <f>SUM(E21)</f>
        <v>0</v>
      </c>
      <c r="F20" s="291" t="e">
        <f t="shared" si="0"/>
        <v>#DIV/0!</v>
      </c>
      <c r="G20" s="285" t="e">
        <f t="shared" si="1"/>
        <v>#DIV/0!</v>
      </c>
      <c r="L20" s="84"/>
    </row>
    <row r="21" spans="1:10">
      <c r="A21" s="293" t="s">
        <v>148</v>
      </c>
      <c r="B21" s="261">
        <v>0</v>
      </c>
      <c r="C21" s="296">
        <v>0</v>
      </c>
      <c r="D21" s="33">
        <f>SUM(D22)</f>
        <v>0</v>
      </c>
      <c r="E21" s="33">
        <v>0</v>
      </c>
      <c r="F21" s="297" t="e">
        <f>SUM(E23/B21*100)</f>
        <v>#DIV/0!</v>
      </c>
      <c r="G21" s="285">
        <f>SUM(E23/C23*100)</f>
        <v>129.632226666667</v>
      </c>
      <c r="J21" s="306"/>
    </row>
    <row r="22" ht="25.5" spans="1:9">
      <c r="A22" s="293" t="s">
        <v>149</v>
      </c>
      <c r="B22" s="261">
        <v>930728.4</v>
      </c>
      <c r="C22" s="38">
        <v>1229305</v>
      </c>
      <c r="D22" s="33">
        <f>SUM(D24)</f>
        <v>0</v>
      </c>
      <c r="E22" s="38">
        <v>1045232.01</v>
      </c>
      <c r="F22" s="291">
        <f t="shared" si="0"/>
        <v>112.302580430553</v>
      </c>
      <c r="G22" s="285">
        <f t="shared" si="1"/>
        <v>85.0262554858233</v>
      </c>
      <c r="I22" s="84"/>
    </row>
    <row r="23" spans="1:11">
      <c r="A23" s="244" t="s">
        <v>150</v>
      </c>
      <c r="B23" s="215">
        <v>14054.38</v>
      </c>
      <c r="C23" s="38">
        <v>150000</v>
      </c>
      <c r="D23" s="33"/>
      <c r="E23" s="38">
        <v>194448.34</v>
      </c>
      <c r="F23" s="291" t="e">
        <f>SUM(#REF!/B23*100)</f>
        <v>#REF!</v>
      </c>
      <c r="G23" s="285" t="e">
        <f>SUM(#REF!/#REF!*100)</f>
        <v>#REF!</v>
      </c>
      <c r="K23" s="84"/>
    </row>
    <row r="24" spans="1:11">
      <c r="A24" s="294" t="s">
        <v>151</v>
      </c>
      <c r="B24" s="287">
        <f>SUM(B25)</f>
        <v>4417.02</v>
      </c>
      <c r="C24" s="288">
        <f>SUM(C25)</f>
        <v>5400</v>
      </c>
      <c r="D24" s="288">
        <f>SUM(D25)</f>
        <v>0</v>
      </c>
      <c r="E24" s="288">
        <f>SUM(E25)</f>
        <v>5369.85</v>
      </c>
      <c r="F24" s="289">
        <f>SUM(E24/B24*100)</f>
        <v>121.571783691267</v>
      </c>
      <c r="G24" s="285">
        <f>SUM(E24/C24*100)</f>
        <v>99.4416666666667</v>
      </c>
      <c r="K24" s="84"/>
    </row>
    <row r="25" ht="25.5" spans="1:7">
      <c r="A25" s="293" t="s">
        <v>152</v>
      </c>
      <c r="B25" s="215">
        <v>4417.02</v>
      </c>
      <c r="C25" s="38">
        <v>5400</v>
      </c>
      <c r="D25" s="38">
        <v>0</v>
      </c>
      <c r="E25" s="38">
        <v>5369.85</v>
      </c>
      <c r="F25" s="291">
        <f>SUM(E25/B25*100)</f>
        <v>121.571783691267</v>
      </c>
      <c r="G25" s="285">
        <f>SUM(E25/C25*100)</f>
        <v>99.4416666666667</v>
      </c>
    </row>
    <row r="26" ht="25.5" spans="1:7">
      <c r="A26" s="294" t="s">
        <v>153</v>
      </c>
      <c r="B26" s="287">
        <f>SUM(B27)</f>
        <v>830.86</v>
      </c>
      <c r="C26" s="288">
        <f>SUM(C27)</f>
        <v>800</v>
      </c>
      <c r="D26" s="288">
        <v>0</v>
      </c>
      <c r="E26" s="288">
        <f>SUM(E27)</f>
        <v>996.1</v>
      </c>
      <c r="F26" s="291">
        <f>SUM(E26/B26*100)</f>
        <v>119.887827070746</v>
      </c>
      <c r="G26" s="285">
        <f>SUM(E26/C26*100)</f>
        <v>124.5125</v>
      </c>
    </row>
    <row r="27" spans="1:7">
      <c r="A27" s="264" t="s">
        <v>154</v>
      </c>
      <c r="B27" s="261">
        <v>830.86</v>
      </c>
      <c r="C27" s="38">
        <v>800</v>
      </c>
      <c r="D27" s="38">
        <v>0</v>
      </c>
      <c r="E27" s="38">
        <v>996.1</v>
      </c>
      <c r="F27" s="291">
        <f>SUM(E27/B27*100)</f>
        <v>119.887827070746</v>
      </c>
      <c r="G27" s="285">
        <f>SUM(E27/C27*100)</f>
        <v>124.5125</v>
      </c>
    </row>
    <row r="28" spans="1:7">
      <c r="A28" s="264"/>
      <c r="B28" s="262"/>
      <c r="C28" s="41"/>
      <c r="D28" s="41"/>
      <c r="E28" s="38"/>
      <c r="F28" s="271"/>
      <c r="G28" s="271"/>
    </row>
    <row r="29" spans="6:7">
      <c r="F29" s="298"/>
      <c r="G29" s="298"/>
    </row>
    <row r="30" ht="15.75" customHeight="1" spans="1:7">
      <c r="A30" s="2" t="s">
        <v>155</v>
      </c>
      <c r="B30" s="2"/>
      <c r="C30" s="2"/>
      <c r="D30" s="2"/>
      <c r="E30" s="2"/>
      <c r="F30" s="2"/>
      <c r="G30" s="2"/>
    </row>
    <row r="31" ht="18" spans="1:10">
      <c r="A31" s="3"/>
      <c r="B31" s="3"/>
      <c r="C31" s="3"/>
      <c r="D31" s="3"/>
      <c r="E31" s="4"/>
      <c r="F31" s="4"/>
      <c r="G31" s="4"/>
      <c r="J31" s="306"/>
    </row>
    <row r="32" ht="25.5" spans="1:7">
      <c r="A32" s="299" t="s">
        <v>136</v>
      </c>
      <c r="B32" s="300" t="s">
        <v>156</v>
      </c>
      <c r="C32" s="299" t="s">
        <v>157</v>
      </c>
      <c r="D32" s="299" t="s">
        <v>158</v>
      </c>
      <c r="E32" s="299" t="s">
        <v>159</v>
      </c>
      <c r="F32" s="299" t="s">
        <v>160</v>
      </c>
      <c r="G32" s="299" t="s">
        <v>161</v>
      </c>
    </row>
    <row r="33" spans="1:7">
      <c r="A33" s="11">
        <v>1</v>
      </c>
      <c r="B33" s="10">
        <v>2</v>
      </c>
      <c r="C33" s="11">
        <v>3</v>
      </c>
      <c r="D33" s="11">
        <v>4</v>
      </c>
      <c r="E33" s="11">
        <v>5</v>
      </c>
      <c r="F33" s="11">
        <v>6</v>
      </c>
      <c r="G33" s="11">
        <v>7</v>
      </c>
    </row>
    <row r="34" spans="1:7">
      <c r="A34" s="20" t="s">
        <v>13</v>
      </c>
      <c r="B34" s="284">
        <f>SUM(B35+B39+B42+B47)</f>
        <v>1128594.14</v>
      </c>
      <c r="C34" s="285">
        <f>SUM(C35+C37+C39+C42+C47)</f>
        <v>1336945.56</v>
      </c>
      <c r="D34" s="285">
        <v>0</v>
      </c>
      <c r="E34" s="285">
        <f>SUM(E35+E37+E39+E42+E47)</f>
        <v>1201547.33</v>
      </c>
      <c r="F34" s="285">
        <f>SUM(E34/B34*100)</f>
        <v>106.464076625455</v>
      </c>
      <c r="G34" s="285">
        <f>SUM(E34/C34*100)</f>
        <v>89.872569680399</v>
      </c>
    </row>
    <row r="35" ht="15.75" customHeight="1" spans="1:7">
      <c r="A35" s="286" t="s">
        <v>139</v>
      </c>
      <c r="B35" s="287">
        <f>SUM(B36)</f>
        <v>4704.49</v>
      </c>
      <c r="C35" s="288">
        <f>SUM(C36)</f>
        <v>7030.56</v>
      </c>
      <c r="D35" s="288">
        <f t="shared" ref="D35:D38" si="3">SUM(D36)</f>
        <v>0</v>
      </c>
      <c r="E35" s="288">
        <f>SUM(E36)</f>
        <v>6804.88</v>
      </c>
      <c r="F35" s="289">
        <f t="shared" ref="F35:F50" si="4">SUM(E35/B35*100)</f>
        <v>144.646497282383</v>
      </c>
      <c r="G35" s="285">
        <f t="shared" ref="G35:G50" si="5">SUM(E35/C35*100)</f>
        <v>96.7900138822512</v>
      </c>
    </row>
    <row r="36" spans="1:7">
      <c r="A36" s="504" t="s">
        <v>140</v>
      </c>
      <c r="B36" s="261">
        <v>4704.49</v>
      </c>
      <c r="C36" s="38">
        <v>7030.56</v>
      </c>
      <c r="D36" s="33">
        <f t="shared" si="3"/>
        <v>0</v>
      </c>
      <c r="E36" s="38">
        <v>6804.88</v>
      </c>
      <c r="F36" s="291" t="e">
        <f>SUM(E36/#REF!*100)</f>
        <v>#REF!</v>
      </c>
      <c r="G36" s="285">
        <f t="shared" si="5"/>
        <v>96.7900138822512</v>
      </c>
    </row>
    <row r="37" spans="1:7">
      <c r="A37" s="286" t="s">
        <v>141</v>
      </c>
      <c r="B37" s="287">
        <f>SUM(B38)</f>
        <v>16482.2</v>
      </c>
      <c r="C37" s="288">
        <f>SUM(C38)</f>
        <v>8000</v>
      </c>
      <c r="D37" s="288">
        <f t="shared" si="3"/>
        <v>0</v>
      </c>
      <c r="E37" s="288">
        <f>SUM(E38)</f>
        <v>6601.25</v>
      </c>
      <c r="F37" s="289">
        <f t="shared" si="4"/>
        <v>40.0507820557935</v>
      </c>
      <c r="G37" s="285">
        <f t="shared" si="5"/>
        <v>82.515625</v>
      </c>
    </row>
    <row r="38" spans="1:10">
      <c r="A38" s="119" t="s">
        <v>142</v>
      </c>
      <c r="B38" s="261">
        <v>16482.2</v>
      </c>
      <c r="C38" s="38">
        <v>8000</v>
      </c>
      <c r="D38" s="33">
        <f t="shared" si="3"/>
        <v>0</v>
      </c>
      <c r="E38" s="38">
        <v>6601.25</v>
      </c>
      <c r="F38" s="301">
        <f t="shared" si="4"/>
        <v>40.0507820557935</v>
      </c>
      <c r="G38" s="285">
        <f t="shared" si="5"/>
        <v>82.515625</v>
      </c>
      <c r="I38" s="307"/>
      <c r="J38" s="252"/>
    </row>
    <row r="39" ht="25.5" spans="1:7">
      <c r="A39" s="292" t="s">
        <v>143</v>
      </c>
      <c r="B39" s="287">
        <f>SUM(B40+B41)</f>
        <v>91594.49</v>
      </c>
      <c r="C39" s="288">
        <f>SUM(C40+C41)</f>
        <v>87210</v>
      </c>
      <c r="D39" s="288">
        <f>SUM(D40+D41)</f>
        <v>0</v>
      </c>
      <c r="E39" s="288">
        <f>SUM(E40+E41)</f>
        <v>97555.08</v>
      </c>
      <c r="F39" s="289">
        <f t="shared" si="4"/>
        <v>106.5075857729</v>
      </c>
      <c r="G39" s="285">
        <f t="shared" si="5"/>
        <v>111.862263501892</v>
      </c>
    </row>
    <row r="40" ht="25.5" spans="1:7">
      <c r="A40" s="293" t="s">
        <v>144</v>
      </c>
      <c r="B40" s="261">
        <v>12323.62</v>
      </c>
      <c r="C40" s="38">
        <v>22710</v>
      </c>
      <c r="D40" s="33">
        <f>SUM(D41)</f>
        <v>0</v>
      </c>
      <c r="E40" s="41">
        <v>32830.08</v>
      </c>
      <c r="F40" s="291">
        <f t="shared" si="4"/>
        <v>266.399645558691</v>
      </c>
      <c r="G40" s="285">
        <f t="shared" si="5"/>
        <v>144.562219286658</v>
      </c>
    </row>
    <row r="41" spans="1:7">
      <c r="A41" s="293" t="s">
        <v>145</v>
      </c>
      <c r="B41" s="261">
        <v>79270.87</v>
      </c>
      <c r="C41" s="38">
        <v>64500</v>
      </c>
      <c r="D41" s="33">
        <f>SUM(D42)</f>
        <v>0</v>
      </c>
      <c r="E41" s="38">
        <v>64725</v>
      </c>
      <c r="F41" s="302">
        <f t="shared" si="4"/>
        <v>81.6504221538126</v>
      </c>
      <c r="G41" s="285">
        <f t="shared" si="5"/>
        <v>100.348837209302</v>
      </c>
    </row>
    <row r="42" spans="1:7">
      <c r="A42" s="294" t="s">
        <v>146</v>
      </c>
      <c r="B42" s="287">
        <f>SUM(B43:B46)</f>
        <v>1027878.14</v>
      </c>
      <c r="C42" s="288">
        <f>SUM(C43:C45)</f>
        <v>1229305</v>
      </c>
      <c r="D42" s="38">
        <f>SUM(D43:D45)</f>
        <v>0</v>
      </c>
      <c r="E42" s="288">
        <f>SUM(E43+E44+E45)</f>
        <v>1090586.12</v>
      </c>
      <c r="F42" s="289">
        <f t="shared" si="4"/>
        <v>106.100721239193</v>
      </c>
      <c r="G42" s="285">
        <f t="shared" si="5"/>
        <v>88.7156661690956</v>
      </c>
    </row>
    <row r="43" spans="1:7">
      <c r="A43" s="293" t="s">
        <v>147</v>
      </c>
      <c r="B43" s="261">
        <v>0</v>
      </c>
      <c r="C43" s="261">
        <v>0</v>
      </c>
      <c r="D43" s="33">
        <f>SUM(D44)</f>
        <v>0</v>
      </c>
      <c r="E43" s="261">
        <v>0</v>
      </c>
      <c r="F43" s="303" t="e">
        <f t="shared" si="4"/>
        <v>#DIV/0!</v>
      </c>
      <c r="G43" s="285" t="e">
        <f t="shared" si="5"/>
        <v>#DIV/0!</v>
      </c>
    </row>
    <row r="44" spans="1:7">
      <c r="A44" s="293" t="s">
        <v>148</v>
      </c>
      <c r="B44" s="261">
        <v>0</v>
      </c>
      <c r="C44" s="261">
        <v>0</v>
      </c>
      <c r="D44" s="33">
        <f>SUM(D45)</f>
        <v>0</v>
      </c>
      <c r="E44" s="261">
        <v>0</v>
      </c>
      <c r="F44" s="303" t="e">
        <f t="shared" si="4"/>
        <v>#DIV/0!</v>
      </c>
      <c r="G44" s="285" t="e">
        <f t="shared" si="5"/>
        <v>#DIV/0!</v>
      </c>
    </row>
    <row r="45" ht="25.5" spans="1:11">
      <c r="A45" s="293" t="s">
        <v>149</v>
      </c>
      <c r="B45" s="261">
        <v>924693.76</v>
      </c>
      <c r="C45" s="38">
        <v>1229305</v>
      </c>
      <c r="D45" s="33">
        <f>SUM(D47)</f>
        <v>0</v>
      </c>
      <c r="E45" s="38">
        <v>1090586.12</v>
      </c>
      <c r="F45" s="291">
        <f t="shared" si="4"/>
        <v>117.940248672166</v>
      </c>
      <c r="G45" s="285">
        <f t="shared" si="5"/>
        <v>88.7156661690956</v>
      </c>
      <c r="K45" s="306"/>
    </row>
    <row r="46" spans="1:7">
      <c r="A46" s="244" t="s">
        <v>150</v>
      </c>
      <c r="B46" s="215">
        <v>103184.38</v>
      </c>
      <c r="C46" s="33">
        <v>243016</v>
      </c>
      <c r="D46" s="33">
        <v>0</v>
      </c>
      <c r="E46" s="33">
        <v>74913.09</v>
      </c>
      <c r="F46" s="302">
        <f t="shared" si="4"/>
        <v>72.601192157185</v>
      </c>
      <c r="G46" s="285">
        <f t="shared" si="5"/>
        <v>30.8264023767982</v>
      </c>
    </row>
    <row r="47" spans="1:7">
      <c r="A47" s="294" t="s">
        <v>151</v>
      </c>
      <c r="B47" s="304">
        <f>SUM(B48)</f>
        <v>4417.02</v>
      </c>
      <c r="C47" s="288">
        <f>SUM(C48)</f>
        <v>5400</v>
      </c>
      <c r="D47" s="288">
        <f>SUM(D48)</f>
        <v>0</v>
      </c>
      <c r="E47" s="288">
        <f>SUM(E48)</f>
        <v>0</v>
      </c>
      <c r="F47" s="289">
        <f t="shared" si="4"/>
        <v>0</v>
      </c>
      <c r="G47" s="285">
        <f t="shared" si="5"/>
        <v>0</v>
      </c>
    </row>
    <row r="48" ht="25.5" spans="1:7">
      <c r="A48" s="293" t="s">
        <v>152</v>
      </c>
      <c r="B48" s="215">
        <v>4417.02</v>
      </c>
      <c r="C48" s="38">
        <v>5400</v>
      </c>
      <c r="D48" s="38">
        <v>0</v>
      </c>
      <c r="E48" s="38">
        <v>0</v>
      </c>
      <c r="F48" s="291">
        <f t="shared" si="4"/>
        <v>0</v>
      </c>
      <c r="G48" s="285">
        <f t="shared" si="5"/>
        <v>0</v>
      </c>
    </row>
    <row r="49" ht="25.5" spans="1:7">
      <c r="A49" s="294" t="s">
        <v>153</v>
      </c>
      <c r="B49" s="287">
        <f>SUM(B50)</f>
        <v>830.86</v>
      </c>
      <c r="C49" s="288">
        <f>SUM(C50)</f>
        <v>800</v>
      </c>
      <c r="D49" s="288"/>
      <c r="E49" s="305"/>
      <c r="F49" s="291">
        <f t="shared" si="4"/>
        <v>0</v>
      </c>
      <c r="G49" s="285">
        <f t="shared" si="5"/>
        <v>0</v>
      </c>
    </row>
    <row r="50" spans="1:7">
      <c r="A50" s="264" t="s">
        <v>154</v>
      </c>
      <c r="B50" s="261">
        <v>830.86</v>
      </c>
      <c r="C50" s="38">
        <v>800</v>
      </c>
      <c r="D50" s="38">
        <v>0</v>
      </c>
      <c r="E50" s="38">
        <v>0</v>
      </c>
      <c r="F50" s="291">
        <f t="shared" si="4"/>
        <v>0</v>
      </c>
      <c r="G50" s="285">
        <f t="shared" si="5"/>
        <v>0</v>
      </c>
    </row>
    <row r="51" spans="1:7">
      <c r="A51" s="264"/>
      <c r="B51" s="262"/>
      <c r="C51" s="41"/>
      <c r="D51" s="41"/>
      <c r="E51" s="41"/>
      <c r="F51" s="271"/>
      <c r="G51" s="271"/>
    </row>
  </sheetData>
  <mergeCells count="5">
    <mergeCell ref="A1:J1"/>
    <mergeCell ref="A3:F3"/>
    <mergeCell ref="A5:F5"/>
    <mergeCell ref="A7:F7"/>
    <mergeCell ref="A30:F30"/>
  </mergeCells>
  <pageMargins left="0.7" right="0.7" top="0.75" bottom="0.75" header="0.3" footer="0.3"/>
  <pageSetup paperSize="9" scale="6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workbookViewId="0">
      <selection activeCell="G18" sqref="G18"/>
    </sheetView>
  </sheetViews>
  <sheetFormatPr defaultColWidth="9" defaultRowHeight="15"/>
  <cols>
    <col min="1" max="1" width="37.6666666666667" customWidth="1"/>
    <col min="2" max="5" width="25.3333333333333" customWidth="1"/>
    <col min="6" max="6" width="16.6666666666667" customWidth="1"/>
    <col min="7" max="7" width="15.552380952381" customWidth="1"/>
  </cols>
  <sheetData>
    <row r="1" ht="42" customHeight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18" customHeight="1" spans="1:7">
      <c r="A2" s="3"/>
      <c r="B2" s="3"/>
      <c r="C2" s="3"/>
      <c r="D2" s="3"/>
      <c r="E2" s="3"/>
      <c r="F2" s="3"/>
      <c r="G2" s="3"/>
    </row>
    <row r="3" ht="15.75" spans="1:7">
      <c r="A3" s="2"/>
      <c r="B3" s="2"/>
      <c r="C3" s="2"/>
      <c r="D3" s="2"/>
      <c r="E3" s="272"/>
      <c r="F3" s="272"/>
      <c r="G3" s="272"/>
    </row>
    <row r="4" ht="18" spans="1:7">
      <c r="A4" s="3"/>
      <c r="B4" s="3"/>
      <c r="C4" s="3"/>
      <c r="D4" s="3"/>
      <c r="E4" s="4"/>
      <c r="F4" s="4"/>
      <c r="G4" s="4"/>
    </row>
    <row r="5" ht="18" customHeight="1" spans="1:7">
      <c r="A5" s="2"/>
      <c r="B5" s="273"/>
      <c r="C5" s="273"/>
      <c r="D5" s="273"/>
      <c r="E5" s="273"/>
      <c r="F5" s="273"/>
      <c r="G5" s="273"/>
    </row>
    <row r="6" ht="18" spans="1:7">
      <c r="A6" s="3"/>
      <c r="B6" s="3"/>
      <c r="C6" s="3"/>
      <c r="D6" s="3"/>
      <c r="E6" s="4"/>
      <c r="F6" s="4"/>
      <c r="G6" s="4"/>
    </row>
    <row r="7" ht="15.75" spans="1:7">
      <c r="A7" s="2" t="s">
        <v>162</v>
      </c>
      <c r="B7" s="274"/>
      <c r="C7" s="274"/>
      <c r="D7" s="274"/>
      <c r="E7" s="274"/>
      <c r="F7" s="274"/>
      <c r="G7" s="274"/>
    </row>
    <row r="8" ht="18" spans="1:7">
      <c r="A8" s="3"/>
      <c r="B8" s="3"/>
      <c r="C8" s="3"/>
      <c r="D8" s="3"/>
      <c r="E8" s="4"/>
      <c r="F8" s="4"/>
      <c r="G8" s="4"/>
    </row>
    <row r="9" ht="25.5" spans="1:7">
      <c r="A9" s="6" t="s">
        <v>136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163</v>
      </c>
      <c r="G9" s="6" t="s">
        <v>164</v>
      </c>
    </row>
    <row r="10" s="1" customFormat="1" spans="1:7">
      <c r="A10" s="11">
        <v>1</v>
      </c>
      <c r="B10" s="10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</row>
    <row r="11" ht="15.75" customHeight="1" spans="1:7">
      <c r="A11" s="275" t="s">
        <v>66</v>
      </c>
      <c r="B11" s="276">
        <f>SUM(B12)</f>
        <v>2291738.5</v>
      </c>
      <c r="C11" s="21">
        <f>SUM(C12)</f>
        <v>3161523.12</v>
      </c>
      <c r="D11" s="21">
        <f>SUM(D12)</f>
        <v>0</v>
      </c>
      <c r="E11" s="21">
        <f>SUM(E12)</f>
        <v>2553492.2</v>
      </c>
      <c r="F11" s="21">
        <f>SUM(E11/B11*100)</f>
        <v>111.421621620442</v>
      </c>
      <c r="G11" s="21">
        <f>SUM(E11/C11*100)</f>
        <v>80.7677851174468</v>
      </c>
    </row>
    <row r="12" ht="15.75" customHeight="1" spans="1:7">
      <c r="A12" s="277" t="s">
        <v>165</v>
      </c>
      <c r="B12" s="278">
        <f>SUM(B13:B15)</f>
        <v>2291738.5</v>
      </c>
      <c r="C12" s="279">
        <f>SUM(C13:C15)</f>
        <v>3161523.12</v>
      </c>
      <c r="D12" s="279">
        <f>SUM(D13:D15)</f>
        <v>0</v>
      </c>
      <c r="E12" s="279">
        <f>SUM(E13:E15)</f>
        <v>2553492.2</v>
      </c>
      <c r="F12" s="279">
        <f t="shared" ref="F12:F15" si="0">SUM(E12/B12*100)</f>
        <v>111.421621620442</v>
      </c>
      <c r="G12" s="279">
        <f>SUM(E12/C12*100)</f>
        <v>80.7677851174468</v>
      </c>
    </row>
    <row r="13" spans="1:7">
      <c r="A13" s="505" t="s">
        <v>166</v>
      </c>
      <c r="B13" s="261">
        <f>SUM(B14)</f>
        <v>1145869.25</v>
      </c>
      <c r="C13" s="261">
        <f>SUM(C14)</f>
        <v>1580761.56</v>
      </c>
      <c r="D13" s="261">
        <f>SUM(D14)</f>
        <v>0</v>
      </c>
      <c r="E13" s="261">
        <f>SUM(E14)</f>
        <v>1276746.1</v>
      </c>
      <c r="F13" s="38">
        <f t="shared" si="0"/>
        <v>111.421621620442</v>
      </c>
      <c r="G13" s="38">
        <f>SUM(E13/C13*100)</f>
        <v>80.7677851174468</v>
      </c>
    </row>
    <row r="14" spans="1:7">
      <c r="A14" s="280" t="s">
        <v>167</v>
      </c>
      <c r="B14" s="261">
        <v>1145869.25</v>
      </c>
      <c r="C14" s="38">
        <v>1580761.56</v>
      </c>
      <c r="D14" s="38">
        <v>0</v>
      </c>
      <c r="E14" s="38">
        <v>1276746.1</v>
      </c>
      <c r="F14" s="38">
        <f t="shared" si="0"/>
        <v>111.421621620442</v>
      </c>
      <c r="G14" s="38">
        <f>SUM(E14/C14*100)</f>
        <v>80.7677851174468</v>
      </c>
    </row>
    <row r="15" spans="1:7">
      <c r="A15" s="281"/>
      <c r="B15" s="262"/>
      <c r="C15" s="41"/>
      <c r="D15" s="41"/>
      <c r="E15" s="41"/>
      <c r="F15" s="38" t="e">
        <f t="shared" si="0"/>
        <v>#DIV/0!</v>
      </c>
      <c r="G15" s="41" t="e">
        <f>SUM(E15/D15*100)</f>
        <v>#DIV/0!</v>
      </c>
    </row>
    <row r="16" spans="1:7">
      <c r="A16" s="254"/>
      <c r="B16" s="262"/>
      <c r="C16" s="41"/>
      <c r="D16" s="41"/>
      <c r="E16" s="41"/>
      <c r="F16" s="271"/>
      <c r="G16" s="271"/>
    </row>
    <row r="17" spans="1:7">
      <c r="A17" s="282"/>
      <c r="B17" s="262"/>
      <c r="C17" s="41"/>
      <c r="D17" s="283"/>
      <c r="E17" s="41"/>
      <c r="F17" s="271"/>
      <c r="G17" s="271"/>
    </row>
  </sheetData>
  <mergeCells count="4">
    <mergeCell ref="A1:K1"/>
    <mergeCell ref="A3:F3"/>
    <mergeCell ref="A5:F5"/>
    <mergeCell ref="A7:F7"/>
  </mergeCells>
  <pageMargins left="0.7" right="0.7" top="0.75" bottom="0.75" header="0.3" footer="0.3"/>
  <pageSetup paperSize="9" scale="6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D12" sqref="D12:I12"/>
    </sheetView>
  </sheetViews>
  <sheetFormatPr defaultColWidth="9" defaultRowHeight="15"/>
  <cols>
    <col min="1" max="1" width="7.43809523809524" customWidth="1"/>
    <col min="2" max="2" width="8.43809523809524" customWidth="1"/>
    <col min="3" max="7" width="25.3333333333333" customWidth="1"/>
    <col min="8" max="8" width="16" customWidth="1"/>
    <col min="9" max="9" width="11.6666666666667" customWidth="1"/>
  </cols>
  <sheetData>
    <row r="1" ht="42" customHeight="1" spans="1:8">
      <c r="A1" s="2"/>
      <c r="B1" s="2"/>
      <c r="C1" s="2"/>
      <c r="D1" s="2"/>
      <c r="E1" s="2"/>
      <c r="F1" s="2"/>
      <c r="G1" s="2"/>
      <c r="H1" s="2"/>
    </row>
    <row r="2" ht="18" customHeight="1" spans="1:8">
      <c r="A2" s="3"/>
      <c r="B2" s="3"/>
      <c r="C2" s="3"/>
      <c r="D2" s="3"/>
      <c r="E2" s="3"/>
      <c r="F2" s="3"/>
      <c r="G2" s="3"/>
      <c r="H2" s="3"/>
    </row>
    <row r="3" ht="15.75" customHeight="1" spans="1:8">
      <c r="A3" s="2" t="s">
        <v>1</v>
      </c>
      <c r="B3" s="2"/>
      <c r="C3" s="2"/>
      <c r="D3" s="2"/>
      <c r="E3" s="2"/>
      <c r="F3" s="2"/>
      <c r="G3" s="2"/>
      <c r="H3" s="2"/>
    </row>
    <row r="4" ht="18" spans="1:8">
      <c r="A4" s="3"/>
      <c r="B4" s="3"/>
      <c r="C4" s="3"/>
      <c r="D4" s="3"/>
      <c r="E4" s="3"/>
      <c r="F4" s="3"/>
      <c r="G4" s="4"/>
      <c r="H4" s="4"/>
    </row>
    <row r="5" ht="18" customHeight="1" spans="1:8">
      <c r="A5" s="2" t="s">
        <v>168</v>
      </c>
      <c r="B5" s="2"/>
      <c r="C5" s="2"/>
      <c r="D5" s="2"/>
      <c r="E5" s="2"/>
      <c r="F5" s="2"/>
      <c r="G5" s="2"/>
      <c r="H5" s="2"/>
    </row>
    <row r="6" ht="18" spans="1:8">
      <c r="A6" s="3"/>
      <c r="B6" s="3"/>
      <c r="C6" s="3"/>
      <c r="D6" s="3"/>
      <c r="E6" s="3"/>
      <c r="F6" s="3"/>
      <c r="G6" s="4"/>
      <c r="H6" s="4"/>
    </row>
    <row r="7" ht="25.5" spans="1:9">
      <c r="A7" s="6" t="s">
        <v>169</v>
      </c>
      <c r="B7" s="253" t="s">
        <v>170</v>
      </c>
      <c r="C7" s="253" t="s">
        <v>171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163</v>
      </c>
      <c r="I7" s="6" t="s">
        <v>172</v>
      </c>
    </row>
    <row r="8" spans="1:9">
      <c r="A8" s="265"/>
      <c r="B8" s="266"/>
      <c r="C8" s="267" t="s">
        <v>173</v>
      </c>
      <c r="D8" s="266"/>
      <c r="E8" s="265"/>
      <c r="F8" s="265"/>
      <c r="G8" s="265"/>
      <c r="H8" s="265"/>
      <c r="I8" s="197"/>
    </row>
    <row r="9" ht="25.5" spans="1:9">
      <c r="A9" s="254">
        <v>8</v>
      </c>
      <c r="B9" s="254"/>
      <c r="C9" s="254" t="s">
        <v>174</v>
      </c>
      <c r="D9" s="255">
        <v>0</v>
      </c>
      <c r="E9" s="255">
        <v>0</v>
      </c>
      <c r="F9" s="258"/>
      <c r="G9" s="257">
        <v>0</v>
      </c>
      <c r="H9" s="258"/>
      <c r="I9" s="259"/>
    </row>
    <row r="10" spans="1:9">
      <c r="A10" s="254"/>
      <c r="B10" s="268">
        <v>84</v>
      </c>
      <c r="C10" s="268" t="s">
        <v>175</v>
      </c>
      <c r="D10" s="261">
        <v>0</v>
      </c>
      <c r="E10" s="261">
        <v>0</v>
      </c>
      <c r="F10" s="41"/>
      <c r="G10" s="261">
        <v>0</v>
      </c>
      <c r="H10" s="41"/>
      <c r="I10" s="197"/>
    </row>
    <row r="11" spans="1:9">
      <c r="A11" s="254"/>
      <c r="B11" s="268"/>
      <c r="C11" s="56"/>
      <c r="D11" s="261">
        <v>0</v>
      </c>
      <c r="E11" s="261">
        <v>0</v>
      </c>
      <c r="F11" s="41"/>
      <c r="G11" s="261">
        <v>0</v>
      </c>
      <c r="H11" s="41"/>
      <c r="I11" s="197"/>
    </row>
    <row r="12" spans="1:9">
      <c r="A12" s="254"/>
      <c r="B12" s="268"/>
      <c r="C12" s="267" t="s">
        <v>176</v>
      </c>
      <c r="D12" s="255">
        <v>0</v>
      </c>
      <c r="E12" s="255">
        <v>0</v>
      </c>
      <c r="F12" s="258"/>
      <c r="G12" s="255">
        <v>0</v>
      </c>
      <c r="H12" s="258"/>
      <c r="I12" s="259"/>
    </row>
    <row r="13" ht="25.5" spans="1:9">
      <c r="A13" s="269">
        <v>5</v>
      </c>
      <c r="B13" s="270"/>
      <c r="C13" s="119" t="s">
        <v>177</v>
      </c>
      <c r="D13" s="261">
        <v>0</v>
      </c>
      <c r="E13" s="261">
        <v>0</v>
      </c>
      <c r="F13" s="41"/>
      <c r="G13" s="261">
        <v>0</v>
      </c>
      <c r="H13" s="41"/>
      <c r="I13" s="197"/>
    </row>
    <row r="14" ht="25.5" spans="1:9">
      <c r="A14" s="268"/>
      <c r="B14" s="268">
        <v>54</v>
      </c>
      <c r="C14" s="115" t="s">
        <v>178</v>
      </c>
      <c r="D14" s="261">
        <v>0</v>
      </c>
      <c r="E14" s="261">
        <v>0</v>
      </c>
      <c r="F14" s="41"/>
      <c r="G14" s="261">
        <v>0</v>
      </c>
      <c r="H14" s="271"/>
      <c r="I14" s="197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workbookViewId="0">
      <selection activeCell="H24" sqref="H24"/>
    </sheetView>
  </sheetViews>
  <sheetFormatPr defaultColWidth="9" defaultRowHeight="15" outlineLevelCol="6"/>
  <cols>
    <col min="1" max="5" width="25.3333333333333" customWidth="1"/>
    <col min="6" max="6" width="16.3333333333333" customWidth="1"/>
    <col min="7" max="7" width="10.2190476190476" customWidth="1"/>
  </cols>
  <sheetData>
    <row r="1" ht="42" customHeight="1" spans="1:6">
      <c r="A1" s="2"/>
      <c r="B1" s="2"/>
      <c r="C1" s="2"/>
      <c r="D1" s="2"/>
      <c r="E1" s="2"/>
      <c r="F1" s="2"/>
    </row>
    <row r="2" ht="18" customHeight="1" spans="1:6">
      <c r="A2" s="3"/>
      <c r="B2" s="3"/>
      <c r="C2" s="3"/>
      <c r="D2" s="3"/>
      <c r="E2" s="3"/>
      <c r="F2" s="3"/>
    </row>
    <row r="3" ht="15.75" customHeight="1" spans="1:6">
      <c r="A3" s="2" t="s">
        <v>1</v>
      </c>
      <c r="B3" s="2"/>
      <c r="C3" s="2"/>
      <c r="D3" s="2"/>
      <c r="E3" s="2"/>
      <c r="F3" s="2"/>
    </row>
    <row r="4" ht="18" spans="1:6">
      <c r="A4" s="3"/>
      <c r="B4" s="3"/>
      <c r="C4" s="3"/>
      <c r="D4" s="3"/>
      <c r="E4" s="4"/>
      <c r="F4" s="4"/>
    </row>
    <row r="5" ht="18" customHeight="1" spans="1:6">
      <c r="A5" s="2" t="s">
        <v>179</v>
      </c>
      <c r="B5" s="2"/>
      <c r="C5" s="2"/>
      <c r="D5" s="2"/>
      <c r="E5" s="2"/>
      <c r="F5" s="2"/>
    </row>
    <row r="6" ht="18" spans="1:6">
      <c r="A6" s="3"/>
      <c r="B6" s="3"/>
      <c r="C6" s="3"/>
      <c r="D6" s="3"/>
      <c r="E6" s="4"/>
      <c r="F6" s="4"/>
    </row>
    <row r="7" ht="25.5" spans="1:7">
      <c r="A7" s="253" t="s">
        <v>136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163</v>
      </c>
      <c r="G7" s="6" t="s">
        <v>172</v>
      </c>
    </row>
    <row r="8" spans="1:7">
      <c r="A8" s="254" t="s">
        <v>173</v>
      </c>
      <c r="B8" s="255">
        <v>0</v>
      </c>
      <c r="C8" s="256">
        <v>0</v>
      </c>
      <c r="D8" s="257">
        <v>0</v>
      </c>
      <c r="E8" s="257">
        <v>0</v>
      </c>
      <c r="F8" s="258"/>
      <c r="G8" s="259"/>
    </row>
    <row r="9" ht="25.5" spans="1:7">
      <c r="A9" s="254" t="s">
        <v>180</v>
      </c>
      <c r="B9" s="255">
        <v>0</v>
      </c>
      <c r="C9" s="255">
        <v>0</v>
      </c>
      <c r="D9" s="257">
        <v>0</v>
      </c>
      <c r="E9" s="255">
        <v>0</v>
      </c>
      <c r="F9" s="255">
        <v>0</v>
      </c>
      <c r="G9" s="255">
        <v>0</v>
      </c>
    </row>
    <row r="10" ht="25.5" spans="1:7">
      <c r="A10" s="505" t="s">
        <v>181</v>
      </c>
      <c r="B10" s="261">
        <v>0</v>
      </c>
      <c r="C10" s="261">
        <v>0</v>
      </c>
      <c r="D10" s="38">
        <v>0</v>
      </c>
      <c r="E10" s="261">
        <v>0</v>
      </c>
      <c r="F10" s="261">
        <v>0</v>
      </c>
      <c r="G10" s="261">
        <v>0</v>
      </c>
    </row>
    <row r="11" spans="1:7">
      <c r="A11" s="260"/>
      <c r="B11" s="262"/>
      <c r="C11" s="41"/>
      <c r="D11" s="41"/>
      <c r="E11" s="41"/>
      <c r="F11" s="41"/>
      <c r="G11" s="197"/>
    </row>
    <row r="12" spans="1:7">
      <c r="A12" s="254" t="s">
        <v>176</v>
      </c>
      <c r="B12" s="255">
        <f>SUM(B13+B15)</f>
        <v>957171.31</v>
      </c>
      <c r="C12" s="255">
        <f>SUM(C13+C15)</f>
        <v>1394335.56</v>
      </c>
      <c r="D12" s="255">
        <f>SUM(D13+D15)</f>
        <v>0</v>
      </c>
      <c r="E12" s="255">
        <f>SUM(E13+E15)</f>
        <v>1355565.69</v>
      </c>
      <c r="F12" s="257">
        <f>(E12/B12*100)</f>
        <v>141.622056139564</v>
      </c>
      <c r="G12" s="263">
        <f>SUM(E12/C12*100)</f>
        <v>97.2194734816919</v>
      </c>
    </row>
    <row r="13" spans="1:7">
      <c r="A13" s="119" t="s">
        <v>139</v>
      </c>
      <c r="B13" s="255">
        <f>SUM(B14)</f>
        <v>949487.27</v>
      </c>
      <c r="C13" s="255">
        <f>SUM(C14)</f>
        <v>1386335.56</v>
      </c>
      <c r="D13" s="257">
        <v>0</v>
      </c>
      <c r="E13" s="257">
        <f>SUM(E14)</f>
        <v>1347858.71</v>
      </c>
      <c r="F13" s="257">
        <f>(E13/B13*100)</f>
        <v>141.956480364397</v>
      </c>
      <c r="G13" s="263">
        <f>SUM(E13/C13*100)</f>
        <v>97.2245644481629</v>
      </c>
    </row>
    <row r="14" spans="1:7">
      <c r="A14" s="506" t="s">
        <v>140</v>
      </c>
      <c r="B14" s="261">
        <v>949487.27</v>
      </c>
      <c r="C14" s="38">
        <v>1386335.56</v>
      </c>
      <c r="D14" s="38">
        <v>0</v>
      </c>
      <c r="E14" s="38">
        <v>1347858.71</v>
      </c>
      <c r="F14" s="257">
        <f>(E14/B14*100)</f>
        <v>141.956480364397</v>
      </c>
      <c r="G14" s="263">
        <f>SUM(E14/C14*100)</f>
        <v>97.2245644481629</v>
      </c>
    </row>
    <row r="15" spans="1:7">
      <c r="A15" s="119" t="s">
        <v>141</v>
      </c>
      <c r="B15" s="255">
        <f>SUM(B16)</f>
        <v>7684.04</v>
      </c>
      <c r="C15" s="255">
        <f>SUM(C16)</f>
        <v>8000</v>
      </c>
      <c r="D15" s="257">
        <v>0</v>
      </c>
      <c r="E15" s="257">
        <f>SUM(E16)</f>
        <v>7706.98</v>
      </c>
      <c r="F15" s="257">
        <f>(E15/B15*100)</f>
        <v>100.298540871729</v>
      </c>
      <c r="G15" s="263">
        <f>SUM(E15/C15*100)</f>
        <v>96.33725</v>
      </c>
    </row>
    <row r="16" spans="1:7">
      <c r="A16" s="506" t="s">
        <v>182</v>
      </c>
      <c r="B16" s="261">
        <v>7684.04</v>
      </c>
      <c r="C16" s="38">
        <v>8000</v>
      </c>
      <c r="D16" s="38">
        <v>0</v>
      </c>
      <c r="E16" s="175">
        <v>7706.98</v>
      </c>
      <c r="F16" s="257">
        <f>(E16/B16*100)</f>
        <v>100.298540871729</v>
      </c>
      <c r="G16" s="263">
        <f>SUM(E16/C16*100)</f>
        <v>96.33725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7"/>
  <sheetViews>
    <sheetView zoomScale="90" zoomScaleNormal="90" workbookViewId="0">
      <selection activeCell="I9" sqref="I9"/>
    </sheetView>
  </sheetViews>
  <sheetFormatPr defaultColWidth="9" defaultRowHeight="15"/>
  <cols>
    <col min="1" max="1" width="7.43809523809524" customWidth="1"/>
    <col min="2" max="2" width="8.43809523809524" customWidth="1"/>
    <col min="3" max="3" width="8.66666666666667" customWidth="1"/>
    <col min="4" max="4" width="30" customWidth="1"/>
    <col min="5" max="8" width="25.3333333333333" customWidth="1"/>
    <col min="9" max="10" width="17.7809523809524" customWidth="1"/>
  </cols>
  <sheetData>
    <row r="1" ht="42" customHeight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18" spans="1:10">
      <c r="A2" s="3"/>
      <c r="B2" s="3"/>
      <c r="C2" s="3"/>
      <c r="D2" s="3"/>
      <c r="E2" s="3"/>
      <c r="F2" s="3"/>
      <c r="G2" s="3"/>
      <c r="H2" s="4"/>
      <c r="I2" s="4"/>
      <c r="J2" s="4"/>
    </row>
    <row r="3" ht="18" spans="1:10">
      <c r="A3" s="3"/>
      <c r="B3" s="3"/>
      <c r="C3" s="3"/>
      <c r="D3" s="3"/>
      <c r="E3" s="3"/>
      <c r="F3" s="2" t="s">
        <v>183</v>
      </c>
      <c r="G3" s="3"/>
      <c r="H3" s="4"/>
      <c r="I3" s="4"/>
      <c r="J3" s="4"/>
    </row>
    <row r="4" ht="18" spans="1:10">
      <c r="A4" s="3"/>
      <c r="B4" s="3"/>
      <c r="C4" s="3"/>
      <c r="D4" s="3"/>
      <c r="E4" s="3"/>
      <c r="F4" s="2"/>
      <c r="G4" s="3"/>
      <c r="H4" s="4"/>
      <c r="I4" s="4"/>
      <c r="J4" s="4"/>
    </row>
    <row r="5" ht="18" customHeight="1" spans="1:10">
      <c r="A5" s="2" t="s">
        <v>184</v>
      </c>
      <c r="B5" s="2"/>
      <c r="C5" s="2"/>
      <c r="D5" s="2"/>
      <c r="E5" s="2"/>
      <c r="F5" s="2"/>
      <c r="G5" s="2"/>
      <c r="H5" s="2"/>
      <c r="I5" s="2"/>
      <c r="J5" s="2"/>
    </row>
    <row r="6" ht="18" spans="1:10">
      <c r="A6" s="3"/>
      <c r="B6" s="3"/>
      <c r="C6" s="3"/>
      <c r="D6" s="3"/>
      <c r="E6" s="3"/>
      <c r="F6" s="3"/>
      <c r="G6" s="3"/>
      <c r="H6" s="4"/>
      <c r="I6" s="4"/>
      <c r="J6" s="4"/>
    </row>
    <row r="7" ht="25.5" spans="1:10">
      <c r="A7" s="5" t="s">
        <v>185</v>
      </c>
      <c r="B7" s="5"/>
      <c r="C7" s="5"/>
      <c r="D7" s="6" t="s">
        <v>186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187</v>
      </c>
      <c r="J7" s="6" t="s">
        <v>188</v>
      </c>
    </row>
    <row r="8" s="1" customFormat="1" spans="1:10">
      <c r="A8" s="7"/>
      <c r="B8" s="8"/>
      <c r="C8" s="9"/>
      <c r="D8" s="10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</row>
    <row r="9" s="1" customFormat="1" ht="43.8" customHeight="1" spans="1:10">
      <c r="A9" s="12" t="s">
        <v>189</v>
      </c>
      <c r="B9" s="13"/>
      <c r="C9" s="14"/>
      <c r="D9" s="14" t="s">
        <v>190</v>
      </c>
      <c r="E9" s="15">
        <f>SUM(E10+E106)</f>
        <v>1145869.24</v>
      </c>
      <c r="F9" s="15">
        <f>SUM(F10+F106)</f>
        <v>1580761.56</v>
      </c>
      <c r="G9" s="15">
        <f>SUM(G10+G106)</f>
        <v>0</v>
      </c>
      <c r="H9" s="15">
        <f>SUM(H10+H106)</f>
        <v>1276460.42</v>
      </c>
      <c r="I9" s="75">
        <f t="shared" ref="I9:I23" si="0">SUM(H9/E9*100)</f>
        <v>111.396691301357</v>
      </c>
      <c r="J9" s="76">
        <f>SUM(H9/F9*100)</f>
        <v>80.7497128156381</v>
      </c>
    </row>
    <row r="10" ht="25.5" spans="1:10">
      <c r="A10" s="16" t="s">
        <v>191</v>
      </c>
      <c r="B10" s="16"/>
      <c r="C10" s="16"/>
      <c r="D10" s="17" t="s">
        <v>192</v>
      </c>
      <c r="E10" s="18">
        <f>SUM(E11+E94+E100)</f>
        <v>1003926.66</v>
      </c>
      <c r="F10" s="18">
        <f>SUM(F11+F94+F100)</f>
        <v>1292895</v>
      </c>
      <c r="G10" s="18">
        <f>SUM(G11+G94+G100)</f>
        <v>0</v>
      </c>
      <c r="H10" s="18">
        <f>SUM(H11+H94+H100)</f>
        <v>1151491.44</v>
      </c>
      <c r="I10" s="77">
        <f t="shared" si="0"/>
        <v>114.698760963276</v>
      </c>
      <c r="J10" s="77">
        <f t="shared" ref="J10:J20" si="1">SUM(H10/F10*100)</f>
        <v>89.0630283201652</v>
      </c>
    </row>
    <row r="11" ht="38.25" spans="1:10">
      <c r="A11" s="19" t="s">
        <v>193</v>
      </c>
      <c r="B11" s="19"/>
      <c r="C11" s="19"/>
      <c r="D11" s="20" t="s">
        <v>194</v>
      </c>
      <c r="E11" s="21">
        <f>SUM(E12+E48)</f>
        <v>990391.54</v>
      </c>
      <c r="F11" s="21">
        <f>SUM(F12+F48)</f>
        <v>1292895</v>
      </c>
      <c r="G11" s="21">
        <f>SUM(G12+G48)</f>
        <v>0</v>
      </c>
      <c r="H11" s="21">
        <f>SUM(H12+H48)</f>
        <v>1151491.44</v>
      </c>
      <c r="I11" s="78">
        <f t="shared" si="0"/>
        <v>116.266283938572</v>
      </c>
      <c r="J11" s="78">
        <f t="shared" si="1"/>
        <v>89.0630283201652</v>
      </c>
    </row>
    <row r="12" customFormat="1" ht="18.6" customHeight="1" spans="1:10">
      <c r="A12" s="22" t="s">
        <v>195</v>
      </c>
      <c r="B12" s="22"/>
      <c r="C12" s="22"/>
      <c r="D12" s="22" t="s">
        <v>196</v>
      </c>
      <c r="E12" s="23">
        <f>SUM(E13)</f>
        <v>65697.78</v>
      </c>
      <c r="F12" s="23">
        <f>SUM(F13)</f>
        <v>64500</v>
      </c>
      <c r="G12" s="23">
        <f>SUM(G13)</f>
        <v>0</v>
      </c>
      <c r="H12" s="23">
        <f>SUM(H13)</f>
        <v>64725</v>
      </c>
      <c r="I12" s="79">
        <f t="shared" si="0"/>
        <v>98.5193106981697</v>
      </c>
      <c r="J12" s="79">
        <f t="shared" si="1"/>
        <v>100.348837209302</v>
      </c>
    </row>
    <row r="13" customFormat="1" ht="18.6" customHeight="1" spans="1:10">
      <c r="A13" s="24">
        <v>3</v>
      </c>
      <c r="B13" s="24"/>
      <c r="C13" s="24"/>
      <c r="D13" s="24" t="s">
        <v>67</v>
      </c>
      <c r="E13" s="25">
        <f>SUM(E14+E44)</f>
        <v>65697.78</v>
      </c>
      <c r="F13" s="25">
        <f>SUM(F14+F44)</f>
        <v>64500</v>
      </c>
      <c r="G13" s="25">
        <f>SUM(G14+G44)</f>
        <v>0</v>
      </c>
      <c r="H13" s="25">
        <f>SUM(H14+H44)</f>
        <v>64725</v>
      </c>
      <c r="I13" s="80">
        <f t="shared" si="0"/>
        <v>98.5193106981697</v>
      </c>
      <c r="J13" s="80">
        <f t="shared" si="1"/>
        <v>100.348837209302</v>
      </c>
    </row>
    <row r="14" customFormat="1" ht="18.6" customHeight="1" spans="1:10">
      <c r="A14" s="26">
        <v>32</v>
      </c>
      <c r="B14" s="26"/>
      <c r="C14" s="26"/>
      <c r="D14" s="27" t="s">
        <v>78</v>
      </c>
      <c r="E14" s="28">
        <f>SUM(E15+E20+E27+E37)</f>
        <v>65372.14</v>
      </c>
      <c r="F14" s="28">
        <f>SUM(F15+F20+F27+F37)</f>
        <v>64268</v>
      </c>
      <c r="G14" s="28">
        <f>SUM(G15+G20+G27+G37)</f>
        <v>0</v>
      </c>
      <c r="H14" s="28">
        <f>SUM(H15+H20+H27+H37)</f>
        <v>64499</v>
      </c>
      <c r="I14" s="81">
        <f t="shared" si="0"/>
        <v>98.6643545706168</v>
      </c>
      <c r="J14" s="81">
        <f t="shared" si="1"/>
        <v>100.359432376922</v>
      </c>
    </row>
    <row r="15" customFormat="1" ht="18.6" customHeight="1" spans="1:10">
      <c r="A15" s="29">
        <v>321</v>
      </c>
      <c r="B15" s="30"/>
      <c r="C15" s="31"/>
      <c r="D15" s="32" t="s">
        <v>79</v>
      </c>
      <c r="E15" s="33">
        <f>SUM(E16:E19)</f>
        <v>9783.49</v>
      </c>
      <c r="F15" s="33">
        <f>SUM(F16:F19)</f>
        <v>12500</v>
      </c>
      <c r="G15" s="33">
        <f>SUM(G16:G19)</f>
        <v>0</v>
      </c>
      <c r="H15" s="33">
        <f>SUM(H16:H19)</f>
        <v>13817.96</v>
      </c>
      <c r="I15" s="82">
        <f t="shared" si="0"/>
        <v>141.237533845284</v>
      </c>
      <c r="J15" s="82">
        <f t="shared" si="1"/>
        <v>110.54368</v>
      </c>
    </row>
    <row r="16" customFormat="1" ht="18.6" customHeight="1" spans="1:10">
      <c r="A16" s="34">
        <v>3211</v>
      </c>
      <c r="B16" s="35"/>
      <c r="C16" s="36"/>
      <c r="D16" s="37" t="s">
        <v>80</v>
      </c>
      <c r="E16" s="38">
        <v>2894.58</v>
      </c>
      <c r="F16" s="38">
        <v>12500</v>
      </c>
      <c r="G16" s="38">
        <v>0</v>
      </c>
      <c r="H16" s="38">
        <v>5594.48</v>
      </c>
      <c r="I16" s="83">
        <f t="shared" si="0"/>
        <v>193.274326499872</v>
      </c>
      <c r="J16" s="82">
        <f t="shared" si="1"/>
        <v>44.75584</v>
      </c>
    </row>
    <row r="17" customFormat="1" ht="25.2" customHeight="1" spans="1:10">
      <c r="A17" s="34">
        <v>3212</v>
      </c>
      <c r="B17" s="35"/>
      <c r="C17" s="36"/>
      <c r="D17" s="37" t="s">
        <v>197</v>
      </c>
      <c r="E17" s="38">
        <v>6219.58</v>
      </c>
      <c r="F17" s="38">
        <v>0</v>
      </c>
      <c r="G17" s="38">
        <v>0</v>
      </c>
      <c r="H17" s="38">
        <v>6465.34</v>
      </c>
      <c r="I17" s="83">
        <f t="shared" si="0"/>
        <v>103.951392216195</v>
      </c>
      <c r="J17" s="82" t="e">
        <f t="shared" si="1"/>
        <v>#DIV/0!</v>
      </c>
    </row>
    <row r="18" customFormat="1" ht="18.6" customHeight="1" spans="1:10">
      <c r="A18" s="39">
        <v>3213</v>
      </c>
      <c r="B18" s="39"/>
      <c r="C18" s="39"/>
      <c r="D18" s="37" t="s">
        <v>198</v>
      </c>
      <c r="E18" s="38">
        <v>252.17</v>
      </c>
      <c r="F18" s="38">
        <v>0</v>
      </c>
      <c r="G18" s="38">
        <v>0</v>
      </c>
      <c r="H18" s="38">
        <v>74.66</v>
      </c>
      <c r="I18" s="83">
        <f t="shared" si="0"/>
        <v>29.6070111432764</v>
      </c>
      <c r="J18" s="82" t="e">
        <f t="shared" si="1"/>
        <v>#DIV/0!</v>
      </c>
    </row>
    <row r="19" ht="26.4" customHeight="1" spans="1:10">
      <c r="A19" s="39">
        <v>3214</v>
      </c>
      <c r="B19" s="39"/>
      <c r="C19" s="39"/>
      <c r="D19" s="37" t="s">
        <v>199</v>
      </c>
      <c r="E19" s="38">
        <v>417.16</v>
      </c>
      <c r="F19" s="38">
        <v>0</v>
      </c>
      <c r="G19" s="38">
        <v>0</v>
      </c>
      <c r="H19" s="38">
        <v>1683.48</v>
      </c>
      <c r="I19" s="83">
        <f t="shared" si="0"/>
        <v>403.557388052546</v>
      </c>
      <c r="J19" s="82" t="e">
        <f t="shared" si="1"/>
        <v>#DIV/0!</v>
      </c>
    </row>
    <row r="20" ht="38.25" customHeight="1" spans="1:10">
      <c r="A20" s="40">
        <v>322</v>
      </c>
      <c r="B20" s="40"/>
      <c r="C20" s="40"/>
      <c r="D20" s="32" t="s">
        <v>200</v>
      </c>
      <c r="E20" s="33">
        <f>SUM(E21:E26)</f>
        <v>39641.63</v>
      </c>
      <c r="F20" s="33">
        <f>SUM(F21:F26)</f>
        <v>37796</v>
      </c>
      <c r="G20" s="33">
        <f>SUM(G21:G26)</f>
        <v>0</v>
      </c>
      <c r="H20" s="33">
        <f>SUM(H21:H26)</f>
        <v>36875.2</v>
      </c>
      <c r="I20" s="82">
        <f t="shared" si="0"/>
        <v>93.0214019958312</v>
      </c>
      <c r="J20" s="82">
        <f t="shared" si="1"/>
        <v>97.5637633612022</v>
      </c>
    </row>
    <row r="21" ht="29" customHeight="1" spans="1:10">
      <c r="A21" s="34">
        <v>3221</v>
      </c>
      <c r="B21" s="35"/>
      <c r="C21" s="36"/>
      <c r="D21" s="37" t="s">
        <v>201</v>
      </c>
      <c r="E21" s="38">
        <v>6454.64</v>
      </c>
      <c r="F21" s="38">
        <v>0</v>
      </c>
      <c r="G21" s="38">
        <v>0</v>
      </c>
      <c r="H21" s="38">
        <v>4564.06</v>
      </c>
      <c r="I21" s="83">
        <f t="shared" si="0"/>
        <v>70.7097529839</v>
      </c>
      <c r="J21" s="82" t="e">
        <f t="shared" ref="J21:J34" si="2">SUM(H21/F21*100)</f>
        <v>#DIV/0!</v>
      </c>
    </row>
    <row r="22" spans="1:10">
      <c r="A22" s="34">
        <v>3222</v>
      </c>
      <c r="B22" s="35"/>
      <c r="C22" s="36"/>
      <c r="D22" s="37" t="s">
        <v>86</v>
      </c>
      <c r="E22" s="38">
        <v>1632.81</v>
      </c>
      <c r="F22" s="38">
        <v>0</v>
      </c>
      <c r="G22" s="38">
        <v>0</v>
      </c>
      <c r="H22" s="38">
        <v>1465.44</v>
      </c>
      <c r="I22" s="83">
        <f t="shared" si="0"/>
        <v>89.7495728223125</v>
      </c>
      <c r="J22" s="82" t="e">
        <f t="shared" si="2"/>
        <v>#DIV/0!</v>
      </c>
    </row>
    <row r="23" ht="33" customHeight="1" spans="1:10">
      <c r="A23" s="34">
        <v>3223</v>
      </c>
      <c r="B23" s="35"/>
      <c r="C23" s="36"/>
      <c r="D23" s="37" t="s">
        <v>87</v>
      </c>
      <c r="E23" s="38">
        <v>25203.31</v>
      </c>
      <c r="F23" s="38">
        <v>0</v>
      </c>
      <c r="G23" s="38">
        <v>0</v>
      </c>
      <c r="H23" s="38">
        <v>25170.92</v>
      </c>
      <c r="I23" s="83">
        <f t="shared" si="0"/>
        <v>99.8714851342939</v>
      </c>
      <c r="J23" s="82" t="e">
        <f t="shared" si="2"/>
        <v>#DIV/0!</v>
      </c>
    </row>
    <row r="24" ht="33" customHeight="1" spans="1:10">
      <c r="A24" s="34">
        <v>3224</v>
      </c>
      <c r="B24" s="35"/>
      <c r="C24" s="36"/>
      <c r="D24" s="37" t="s">
        <v>88</v>
      </c>
      <c r="E24" s="38">
        <v>5643.83</v>
      </c>
      <c r="F24" s="38">
        <v>37796</v>
      </c>
      <c r="G24" s="38">
        <v>0</v>
      </c>
      <c r="H24" s="38">
        <v>5634.78</v>
      </c>
      <c r="I24" s="83">
        <f t="shared" ref="I24:I34" si="3">SUM(H24/E24*100)</f>
        <v>99.8396478986787</v>
      </c>
      <c r="J24" s="82">
        <f t="shared" si="2"/>
        <v>14.9084030056091</v>
      </c>
    </row>
    <row r="25" ht="14.4" customHeight="1" spans="1:10">
      <c r="A25" s="34">
        <v>3225</v>
      </c>
      <c r="B25" s="35"/>
      <c r="C25" s="36"/>
      <c r="D25" s="37" t="s">
        <v>202</v>
      </c>
      <c r="E25" s="38">
        <v>0</v>
      </c>
      <c r="F25" s="38">
        <v>0</v>
      </c>
      <c r="G25" s="38">
        <v>0</v>
      </c>
      <c r="H25" s="41">
        <v>0</v>
      </c>
      <c r="I25" s="83" t="e">
        <f t="shared" si="3"/>
        <v>#DIV/0!</v>
      </c>
      <c r="J25" s="82" t="e">
        <f t="shared" si="2"/>
        <v>#DIV/0!</v>
      </c>
    </row>
    <row r="26" ht="26.4" customHeight="1" spans="1:10">
      <c r="A26" s="34">
        <v>3227</v>
      </c>
      <c r="B26" s="35"/>
      <c r="C26" s="36"/>
      <c r="D26" s="37" t="s">
        <v>90</v>
      </c>
      <c r="E26" s="38">
        <v>707.04</v>
      </c>
      <c r="F26" s="38">
        <v>0</v>
      </c>
      <c r="G26" s="38">
        <v>0</v>
      </c>
      <c r="H26" s="38">
        <v>40</v>
      </c>
      <c r="I26" s="83">
        <f t="shared" si="3"/>
        <v>5.65738854944558</v>
      </c>
      <c r="J26" s="82" t="e">
        <f t="shared" si="2"/>
        <v>#DIV/0!</v>
      </c>
    </row>
    <row r="27" ht="14.4" customHeight="1" spans="1:10">
      <c r="A27" s="42">
        <v>323</v>
      </c>
      <c r="B27" s="43"/>
      <c r="C27" s="32"/>
      <c r="D27" s="32" t="s">
        <v>91</v>
      </c>
      <c r="E27" s="33">
        <f>SUM(E28:E36)</f>
        <v>14876.45</v>
      </c>
      <c r="F27" s="33">
        <f>SUM(F28:F36)</f>
        <v>13367</v>
      </c>
      <c r="G27" s="33">
        <f>SUM(G28:G36)</f>
        <v>0</v>
      </c>
      <c r="H27" s="33">
        <f>SUM(H28:H36)</f>
        <v>13201.22</v>
      </c>
      <c r="I27" s="83">
        <f t="shared" si="3"/>
        <v>88.7390472861469</v>
      </c>
      <c r="J27" s="82">
        <f t="shared" si="2"/>
        <v>98.7597815515823</v>
      </c>
    </row>
    <row r="28" ht="23.4" customHeight="1" spans="1:10">
      <c r="A28" s="44">
        <v>3231</v>
      </c>
      <c r="B28" s="45"/>
      <c r="C28" s="46"/>
      <c r="D28" s="47" t="s">
        <v>203</v>
      </c>
      <c r="E28" s="38">
        <v>1350.38</v>
      </c>
      <c r="F28" s="38">
        <v>0</v>
      </c>
      <c r="G28" s="38">
        <v>0</v>
      </c>
      <c r="H28" s="38">
        <v>1500.86</v>
      </c>
      <c r="I28" s="83">
        <f t="shared" si="3"/>
        <v>111.143529969342</v>
      </c>
      <c r="J28" s="82" t="e">
        <f t="shared" si="2"/>
        <v>#DIV/0!</v>
      </c>
    </row>
    <row r="29" ht="14.4" customHeight="1" spans="1:10">
      <c r="A29" s="34">
        <v>3232</v>
      </c>
      <c r="B29" s="35"/>
      <c r="C29" s="36"/>
      <c r="D29" s="37" t="s">
        <v>93</v>
      </c>
      <c r="E29" s="38">
        <v>1670.69</v>
      </c>
      <c r="F29" s="38">
        <v>13367</v>
      </c>
      <c r="G29" s="38">
        <v>0</v>
      </c>
      <c r="H29" s="38">
        <v>3001.94</v>
      </c>
      <c r="I29" s="83">
        <f t="shared" si="3"/>
        <v>179.682646092333</v>
      </c>
      <c r="J29" s="82">
        <f t="shared" si="2"/>
        <v>22.4578439440413</v>
      </c>
    </row>
    <row r="30" spans="1:10">
      <c r="A30" s="34">
        <v>3233</v>
      </c>
      <c r="B30" s="35"/>
      <c r="C30" s="36"/>
      <c r="D30" s="37" t="s">
        <v>204</v>
      </c>
      <c r="E30" s="38">
        <v>569.15</v>
      </c>
      <c r="F30" s="38">
        <v>0</v>
      </c>
      <c r="G30" s="38">
        <v>0</v>
      </c>
      <c r="H30" s="38">
        <v>0</v>
      </c>
      <c r="I30" s="83">
        <f t="shared" si="3"/>
        <v>0</v>
      </c>
      <c r="J30" s="82" t="e">
        <f t="shared" si="2"/>
        <v>#DIV/0!</v>
      </c>
    </row>
    <row r="31" ht="32.4" customHeight="1" spans="1:10">
      <c r="A31" s="34">
        <v>3234</v>
      </c>
      <c r="B31" s="35"/>
      <c r="C31" s="36"/>
      <c r="D31" s="37" t="s">
        <v>95</v>
      </c>
      <c r="E31" s="38">
        <v>5475.34</v>
      </c>
      <c r="F31" s="38">
        <v>0</v>
      </c>
      <c r="G31" s="38">
        <v>0</v>
      </c>
      <c r="H31" s="38">
        <v>4665.13</v>
      </c>
      <c r="I31" s="83">
        <f t="shared" si="3"/>
        <v>85.2025627632257</v>
      </c>
      <c r="J31" s="82" t="e">
        <f t="shared" si="2"/>
        <v>#DIV/0!</v>
      </c>
    </row>
    <row r="32" ht="32.4" customHeight="1" spans="1:10">
      <c r="A32" s="34">
        <v>3235</v>
      </c>
      <c r="B32" s="35"/>
      <c r="C32" s="36"/>
      <c r="D32" s="37" t="s">
        <v>96</v>
      </c>
      <c r="E32" s="38">
        <v>1161.32</v>
      </c>
      <c r="F32" s="38">
        <v>0</v>
      </c>
      <c r="G32" s="38">
        <v>0</v>
      </c>
      <c r="H32" s="38">
        <v>774.13</v>
      </c>
      <c r="I32" s="83">
        <f t="shared" si="3"/>
        <v>66.6594909241208</v>
      </c>
      <c r="J32" s="82" t="e">
        <f t="shared" si="2"/>
        <v>#DIV/0!</v>
      </c>
    </row>
    <row r="33" ht="26.4" customHeight="1" spans="1:10">
      <c r="A33" s="34">
        <v>3236</v>
      </c>
      <c r="B33" s="35"/>
      <c r="C33" s="36"/>
      <c r="D33" s="39" t="s">
        <v>205</v>
      </c>
      <c r="E33" s="38">
        <v>0</v>
      </c>
      <c r="F33" s="38">
        <v>0</v>
      </c>
      <c r="G33" s="38">
        <v>0</v>
      </c>
      <c r="H33" s="38">
        <v>0</v>
      </c>
      <c r="I33" s="83" t="e">
        <f t="shared" si="3"/>
        <v>#DIV/0!</v>
      </c>
      <c r="J33" s="82" t="e">
        <f t="shared" si="2"/>
        <v>#DIV/0!</v>
      </c>
    </row>
    <row r="34" ht="14.4" customHeight="1" spans="1:10">
      <c r="A34" s="34">
        <v>3237</v>
      </c>
      <c r="B34" s="35"/>
      <c r="C34" s="36"/>
      <c r="D34" s="39" t="s">
        <v>206</v>
      </c>
      <c r="E34" s="38">
        <v>331.81</v>
      </c>
      <c r="F34" s="38">
        <v>0</v>
      </c>
      <c r="G34" s="38">
        <v>0</v>
      </c>
      <c r="H34" s="38">
        <v>331.81</v>
      </c>
      <c r="I34" s="83">
        <f t="shared" si="3"/>
        <v>100</v>
      </c>
      <c r="J34" s="82" t="e">
        <f t="shared" si="2"/>
        <v>#DIV/0!</v>
      </c>
    </row>
    <row r="35" ht="14.4" customHeight="1" spans="1:10">
      <c r="A35" s="34">
        <v>3238</v>
      </c>
      <c r="B35" s="35"/>
      <c r="C35" s="36"/>
      <c r="D35" s="39" t="s">
        <v>99</v>
      </c>
      <c r="E35" s="38">
        <v>3539.55</v>
      </c>
      <c r="F35" s="38">
        <v>0</v>
      </c>
      <c r="G35" s="38">
        <v>0</v>
      </c>
      <c r="H35" s="38">
        <v>2760.12</v>
      </c>
      <c r="I35" s="83">
        <f t="shared" ref="I35:I46" si="4">SUM(H35/E35*100)</f>
        <v>77.979404161546</v>
      </c>
      <c r="J35" s="82" t="e">
        <f t="shared" ref="J35:J55" si="5">SUM(H35/F35*100)</f>
        <v>#DIV/0!</v>
      </c>
    </row>
    <row r="36" ht="14.4" customHeight="1" spans="1:10">
      <c r="A36" s="34">
        <v>3239</v>
      </c>
      <c r="B36" s="35"/>
      <c r="C36" s="36"/>
      <c r="D36" s="39" t="s">
        <v>100</v>
      </c>
      <c r="E36" s="38">
        <v>778.21</v>
      </c>
      <c r="F36" s="38">
        <v>0</v>
      </c>
      <c r="G36" s="38">
        <v>0</v>
      </c>
      <c r="H36" s="38">
        <v>167.23</v>
      </c>
      <c r="I36" s="83">
        <f t="shared" si="4"/>
        <v>21.4890582233587</v>
      </c>
      <c r="J36" s="82" t="e">
        <f t="shared" si="5"/>
        <v>#DIV/0!</v>
      </c>
    </row>
    <row r="37" ht="25.5" spans="1:10">
      <c r="A37" s="48">
        <v>329</v>
      </c>
      <c r="B37" s="49"/>
      <c r="C37" s="50"/>
      <c r="D37" s="51" t="s">
        <v>102</v>
      </c>
      <c r="E37" s="52">
        <f>SUM(E38:E43)</f>
        <v>1070.57</v>
      </c>
      <c r="F37" s="52">
        <f>SUM(F38:F43)</f>
        <v>605</v>
      </c>
      <c r="G37" s="52">
        <f>SUM(G38:G43)</f>
        <v>0</v>
      </c>
      <c r="H37" s="52">
        <f>SUM(H38:H43)</f>
        <v>604.62</v>
      </c>
      <c r="I37" s="83">
        <f t="shared" si="4"/>
        <v>56.4764564671157</v>
      </c>
      <c r="J37" s="82">
        <f t="shared" si="5"/>
        <v>99.9371900826446</v>
      </c>
    </row>
    <row r="38" ht="14.4" customHeight="1" spans="1:10">
      <c r="A38" s="53">
        <v>3292</v>
      </c>
      <c r="B38" s="54"/>
      <c r="C38" s="55"/>
      <c r="D38" s="56" t="s">
        <v>104</v>
      </c>
      <c r="E38" s="57">
        <v>878.25</v>
      </c>
      <c r="F38" s="38">
        <v>0</v>
      </c>
      <c r="G38" s="38">
        <v>0</v>
      </c>
      <c r="H38" s="57">
        <v>439.12</v>
      </c>
      <c r="I38" s="83">
        <f t="shared" si="4"/>
        <v>49.9994306860233</v>
      </c>
      <c r="J38" s="82" t="e">
        <f t="shared" si="5"/>
        <v>#DIV/0!</v>
      </c>
    </row>
    <row r="39" ht="21.6" customHeight="1" spans="1:10">
      <c r="A39" s="53">
        <v>3293</v>
      </c>
      <c r="B39" s="54"/>
      <c r="C39" s="55"/>
      <c r="D39" s="56" t="s">
        <v>105</v>
      </c>
      <c r="E39" s="57">
        <v>152.5</v>
      </c>
      <c r="F39" s="38">
        <v>0</v>
      </c>
      <c r="G39" s="38">
        <v>0</v>
      </c>
      <c r="H39" s="57">
        <v>165.5</v>
      </c>
      <c r="I39" s="83">
        <f t="shared" si="4"/>
        <v>108.524590163934</v>
      </c>
      <c r="J39" s="82" t="e">
        <f t="shared" si="5"/>
        <v>#DIV/0!</v>
      </c>
    </row>
    <row r="40" ht="21.6" customHeight="1" spans="1:10">
      <c r="A40" s="53">
        <v>3294</v>
      </c>
      <c r="B40" s="54"/>
      <c r="C40" s="55"/>
      <c r="D40" s="56" t="s">
        <v>207</v>
      </c>
      <c r="E40" s="57">
        <v>0</v>
      </c>
      <c r="F40" s="38">
        <v>0</v>
      </c>
      <c r="G40" s="38">
        <v>0</v>
      </c>
      <c r="H40" s="57">
        <v>0</v>
      </c>
      <c r="I40" s="83" t="e">
        <f t="shared" si="4"/>
        <v>#DIV/0!</v>
      </c>
      <c r="J40" s="82" t="e">
        <f t="shared" si="5"/>
        <v>#DIV/0!</v>
      </c>
    </row>
    <row r="41" ht="18.6" customHeight="1" spans="1:10">
      <c r="A41" s="53">
        <v>3295</v>
      </c>
      <c r="B41" s="54"/>
      <c r="C41" s="55"/>
      <c r="D41" s="56" t="s">
        <v>107</v>
      </c>
      <c r="E41" s="57">
        <v>0</v>
      </c>
      <c r="F41" s="38">
        <v>0</v>
      </c>
      <c r="G41" s="38">
        <v>0</v>
      </c>
      <c r="H41" s="57">
        <v>0</v>
      </c>
      <c r="I41" s="83" t="e">
        <f t="shared" si="4"/>
        <v>#DIV/0!</v>
      </c>
      <c r="J41" s="82" t="e">
        <f t="shared" si="5"/>
        <v>#DIV/0!</v>
      </c>
    </row>
    <row r="42" spans="1:10">
      <c r="A42" s="53">
        <v>3296</v>
      </c>
      <c r="B42" s="54"/>
      <c r="C42" s="55"/>
      <c r="D42" s="56" t="s">
        <v>108</v>
      </c>
      <c r="E42" s="57">
        <v>0</v>
      </c>
      <c r="F42" s="38">
        <v>0</v>
      </c>
      <c r="G42" s="38">
        <v>0</v>
      </c>
      <c r="H42" s="57">
        <v>0</v>
      </c>
      <c r="I42" s="83" t="e">
        <f t="shared" si="4"/>
        <v>#DIV/0!</v>
      </c>
      <c r="J42" s="82" t="e">
        <f t="shared" si="5"/>
        <v>#DIV/0!</v>
      </c>
    </row>
    <row r="43" ht="27.6" customHeight="1" spans="1:11">
      <c r="A43" s="53">
        <v>3299</v>
      </c>
      <c r="B43" s="54"/>
      <c r="C43" s="55"/>
      <c r="D43" s="56" t="s">
        <v>102</v>
      </c>
      <c r="E43" s="57">
        <v>39.82</v>
      </c>
      <c r="F43" s="57">
        <v>605</v>
      </c>
      <c r="G43" s="38">
        <v>0</v>
      </c>
      <c r="H43" s="57">
        <v>0</v>
      </c>
      <c r="I43" s="83">
        <f t="shared" si="4"/>
        <v>0</v>
      </c>
      <c r="J43" s="82">
        <f t="shared" si="5"/>
        <v>0</v>
      </c>
      <c r="K43" s="84"/>
    </row>
    <row r="44" ht="14.4" customHeight="1" spans="1:10">
      <c r="A44" s="58">
        <v>34</v>
      </c>
      <c r="B44" s="59"/>
      <c r="C44" s="60"/>
      <c r="D44" s="60" t="s">
        <v>208</v>
      </c>
      <c r="E44" s="28">
        <f>SUM(E45)</f>
        <v>325.64</v>
      </c>
      <c r="F44" s="28">
        <f>SUM(F45)</f>
        <v>232</v>
      </c>
      <c r="G44" s="28">
        <f>SUM(G45)</f>
        <v>0</v>
      </c>
      <c r="H44" s="28">
        <f>SUM(H45)</f>
        <v>226</v>
      </c>
      <c r="I44" s="83">
        <f t="shared" si="4"/>
        <v>69.4017933914753</v>
      </c>
      <c r="J44" s="82">
        <f t="shared" si="5"/>
        <v>97.4137931034483</v>
      </c>
    </row>
    <row r="45" ht="26.4" customHeight="1" spans="1:10">
      <c r="A45" s="61">
        <v>343</v>
      </c>
      <c r="B45" s="62"/>
      <c r="C45" s="63"/>
      <c r="D45" s="32" t="s">
        <v>110</v>
      </c>
      <c r="E45" s="33">
        <f>SUM(E46+E47)</f>
        <v>325.64</v>
      </c>
      <c r="F45" s="33">
        <f>SUM(F46+F47)</f>
        <v>232</v>
      </c>
      <c r="G45" s="33">
        <f>SUM(G46+G47)</f>
        <v>0</v>
      </c>
      <c r="H45" s="33">
        <f>SUM(H46+H47)</f>
        <v>226</v>
      </c>
      <c r="I45" s="83">
        <f t="shared" si="4"/>
        <v>69.4017933914753</v>
      </c>
      <c r="J45" s="82">
        <f t="shared" si="5"/>
        <v>97.4137931034483</v>
      </c>
    </row>
    <row r="46" ht="30.6" customHeight="1" spans="1:10">
      <c r="A46" s="64">
        <v>3431</v>
      </c>
      <c r="B46" s="65"/>
      <c r="C46" s="66"/>
      <c r="D46" s="37" t="s">
        <v>111</v>
      </c>
      <c r="E46" s="38">
        <v>325.64</v>
      </c>
      <c r="F46" s="38">
        <v>232</v>
      </c>
      <c r="G46" s="38">
        <v>0</v>
      </c>
      <c r="H46" s="38">
        <v>226</v>
      </c>
      <c r="I46" s="83">
        <f t="shared" si="4"/>
        <v>69.4017933914753</v>
      </c>
      <c r="J46" s="82">
        <f t="shared" si="5"/>
        <v>97.4137931034483</v>
      </c>
    </row>
    <row r="47" ht="31.8" customHeight="1" spans="1:10">
      <c r="A47" s="64">
        <v>3433</v>
      </c>
      <c r="B47" s="65"/>
      <c r="C47" s="66"/>
      <c r="D47" s="37" t="s">
        <v>113</v>
      </c>
      <c r="E47" s="38">
        <v>0</v>
      </c>
      <c r="F47" s="41"/>
      <c r="G47" s="38">
        <v>0</v>
      </c>
      <c r="H47" s="38">
        <v>0</v>
      </c>
      <c r="I47" s="83" t="e">
        <f t="shared" ref="I47:I64" si="6">SUM(H47/E47*100)</f>
        <v>#DIV/0!</v>
      </c>
      <c r="J47" s="82" t="e">
        <f t="shared" si="5"/>
        <v>#DIV/0!</v>
      </c>
    </row>
    <row r="48" customFormat="1" ht="31.8" customHeight="1" spans="1:10">
      <c r="A48" s="22" t="s">
        <v>209</v>
      </c>
      <c r="B48" s="22"/>
      <c r="C48" s="22"/>
      <c r="D48" s="22" t="s">
        <v>210</v>
      </c>
      <c r="E48" s="23">
        <f>SUM(E49+E88)</f>
        <v>924693.76</v>
      </c>
      <c r="F48" s="23">
        <f>SUM(F49+F88)</f>
        <v>1228395</v>
      </c>
      <c r="G48" s="23">
        <f>SUM(G49+G88)</f>
        <v>0</v>
      </c>
      <c r="H48" s="23">
        <f>SUM(H49+H88)</f>
        <v>1086766.44</v>
      </c>
      <c r="I48" s="23">
        <f t="shared" si="6"/>
        <v>117.527173536891</v>
      </c>
      <c r="J48" s="23">
        <f t="shared" si="5"/>
        <v>88.4704382547959</v>
      </c>
    </row>
    <row r="49" ht="18.6" customHeight="1" spans="1:10">
      <c r="A49" s="67">
        <v>3</v>
      </c>
      <c r="B49" s="67"/>
      <c r="C49" s="67"/>
      <c r="D49" s="24" t="s">
        <v>67</v>
      </c>
      <c r="E49" s="25">
        <f>SUM(E50+E60+E84)</f>
        <v>924159.76</v>
      </c>
      <c r="F49" s="25">
        <f>SUM(F50+F60+F84)</f>
        <v>1228395</v>
      </c>
      <c r="G49" s="25">
        <f>SUM(G50+G60+G84)</f>
        <v>0</v>
      </c>
      <c r="H49" s="25">
        <f>SUM(H50+H60+H84)</f>
        <v>1084776.92</v>
      </c>
      <c r="I49" s="25">
        <f t="shared" si="6"/>
        <v>117.379804548079</v>
      </c>
      <c r="J49" s="25">
        <f t="shared" si="5"/>
        <v>88.3084773220341</v>
      </c>
    </row>
    <row r="50" customFormat="1" ht="18.6" customHeight="1" spans="1:10">
      <c r="A50" s="58">
        <v>31</v>
      </c>
      <c r="B50" s="59"/>
      <c r="C50" s="60"/>
      <c r="D50" s="60" t="s">
        <v>68</v>
      </c>
      <c r="E50" s="28">
        <f>SUM(E51+E55+E57)</f>
        <v>906252.94</v>
      </c>
      <c r="F50" s="28">
        <f>SUM(F51+F55+F57)</f>
        <v>1202525</v>
      </c>
      <c r="G50" s="28">
        <f>SUM(G51+G55+G57)</f>
        <v>0</v>
      </c>
      <c r="H50" s="28">
        <f>SUM(H51+H55+H57)</f>
        <v>1022255.92</v>
      </c>
      <c r="I50" s="28">
        <f t="shared" si="6"/>
        <v>112.800287301689</v>
      </c>
      <c r="J50" s="28">
        <f t="shared" si="5"/>
        <v>85.0091199767157</v>
      </c>
    </row>
    <row r="51" customFormat="1" ht="18.6" customHeight="1" spans="1:10">
      <c r="A51" s="42">
        <v>311</v>
      </c>
      <c r="B51" s="43"/>
      <c r="C51" s="32"/>
      <c r="D51" s="32" t="s">
        <v>211</v>
      </c>
      <c r="E51" s="33">
        <f>SUM(E52:E54)</f>
        <v>752189.13</v>
      </c>
      <c r="F51" s="33">
        <f>SUM(F52:F54)</f>
        <v>985000</v>
      </c>
      <c r="G51" s="33">
        <f>SUM(G52:G54)</f>
        <v>0</v>
      </c>
      <c r="H51" s="33">
        <f>SUM(H52:H54)</f>
        <v>838519.83</v>
      </c>
      <c r="I51" s="83">
        <f t="shared" si="6"/>
        <v>111.477259715253</v>
      </c>
      <c r="J51" s="38">
        <f t="shared" si="5"/>
        <v>85.128916751269</v>
      </c>
    </row>
    <row r="52" customFormat="1" ht="18.6" customHeight="1" spans="1:10">
      <c r="A52" s="68">
        <v>3111</v>
      </c>
      <c r="B52" s="69"/>
      <c r="C52" s="37"/>
      <c r="D52" s="37" t="s">
        <v>70</v>
      </c>
      <c r="E52" s="38">
        <v>752189.13</v>
      </c>
      <c r="F52" s="38">
        <v>985000</v>
      </c>
      <c r="G52" s="38">
        <v>0</v>
      </c>
      <c r="H52" s="38">
        <v>838519.83</v>
      </c>
      <c r="I52" s="83">
        <f t="shared" si="6"/>
        <v>111.477259715253</v>
      </c>
      <c r="J52" s="38">
        <f t="shared" si="5"/>
        <v>85.128916751269</v>
      </c>
    </row>
    <row r="53" customFormat="1" ht="18.6" customHeight="1" spans="1:10">
      <c r="A53" s="68">
        <v>3112</v>
      </c>
      <c r="B53" s="69"/>
      <c r="C53" s="37"/>
      <c r="D53" s="37" t="s">
        <v>71</v>
      </c>
      <c r="E53" s="38">
        <v>0</v>
      </c>
      <c r="F53" s="41"/>
      <c r="G53" s="38">
        <v>0</v>
      </c>
      <c r="H53" s="38">
        <v>0</v>
      </c>
      <c r="I53" s="83" t="e">
        <f t="shared" si="6"/>
        <v>#DIV/0!</v>
      </c>
      <c r="J53" s="38" t="e">
        <f t="shared" si="5"/>
        <v>#DIV/0!</v>
      </c>
    </row>
    <row r="54" customFormat="1" ht="18.6" customHeight="1" spans="1:10">
      <c r="A54" s="68">
        <v>3113</v>
      </c>
      <c r="B54" s="69"/>
      <c r="C54" s="37"/>
      <c r="D54" s="37" t="s">
        <v>72</v>
      </c>
      <c r="E54" s="70">
        <v>0</v>
      </c>
      <c r="F54" s="41"/>
      <c r="G54" s="38">
        <v>0</v>
      </c>
      <c r="H54" s="38">
        <v>0</v>
      </c>
      <c r="I54" s="83" t="e">
        <f t="shared" si="6"/>
        <v>#DIV/0!</v>
      </c>
      <c r="J54" s="38" t="e">
        <f t="shared" si="5"/>
        <v>#DIV/0!</v>
      </c>
    </row>
    <row r="55" customFormat="1" ht="18.6" customHeight="1" spans="1:10">
      <c r="A55" s="42">
        <v>312</v>
      </c>
      <c r="B55" s="43"/>
      <c r="C55" s="32"/>
      <c r="D55" s="32" t="s">
        <v>73</v>
      </c>
      <c r="E55" s="33">
        <f>SUM(E56)</f>
        <v>42687.95</v>
      </c>
      <c r="F55" s="33">
        <f>SUM(F56)</f>
        <v>55000</v>
      </c>
      <c r="G55" s="33">
        <f>SUM(G56)</f>
        <v>0</v>
      </c>
      <c r="H55" s="33">
        <f>SUM(H56)</f>
        <v>45751.24</v>
      </c>
      <c r="I55" s="33">
        <f t="shared" si="6"/>
        <v>107.176006343711</v>
      </c>
      <c r="J55" s="33">
        <f t="shared" si="5"/>
        <v>83.1840727272727</v>
      </c>
    </row>
    <row r="56" customFormat="1" ht="18.6" customHeight="1" spans="1:10">
      <c r="A56" s="68">
        <v>3121</v>
      </c>
      <c r="B56" s="69"/>
      <c r="C56" s="37"/>
      <c r="D56" s="37" t="s">
        <v>73</v>
      </c>
      <c r="E56" s="38">
        <v>42687.95</v>
      </c>
      <c r="F56" s="38">
        <v>55000</v>
      </c>
      <c r="G56" s="38">
        <v>0</v>
      </c>
      <c r="H56" s="38">
        <v>45751.24</v>
      </c>
      <c r="I56" s="83">
        <f t="shared" si="6"/>
        <v>107.176006343711</v>
      </c>
      <c r="J56" s="38">
        <f t="shared" ref="J56:J74" si="7">SUM(H56/F56*100)</f>
        <v>83.1840727272727</v>
      </c>
    </row>
    <row r="57" customFormat="1" ht="18.6" customHeight="1" spans="1:10">
      <c r="A57" s="42">
        <v>313</v>
      </c>
      <c r="B57" s="43"/>
      <c r="C57" s="32"/>
      <c r="D57" s="32" t="s">
        <v>74</v>
      </c>
      <c r="E57" s="33">
        <f>SUM(E59)</f>
        <v>111375.86</v>
      </c>
      <c r="F57" s="33">
        <f>SUM(F59)</f>
        <v>162525</v>
      </c>
      <c r="G57" s="33">
        <f>SUM(G59)</f>
        <v>0</v>
      </c>
      <c r="H57" s="33">
        <f>SUM(H58+H59)</f>
        <v>137984.85</v>
      </c>
      <c r="I57" s="33">
        <f t="shared" si="6"/>
        <v>123.891164566541</v>
      </c>
      <c r="J57" s="33">
        <f t="shared" si="7"/>
        <v>84.9006922011998</v>
      </c>
    </row>
    <row r="58" customFormat="1" ht="18.6" customHeight="1" spans="1:10">
      <c r="A58" s="42">
        <v>3131</v>
      </c>
      <c r="B58" s="43"/>
      <c r="C58" s="32"/>
      <c r="D58" s="37" t="s">
        <v>212</v>
      </c>
      <c r="E58" s="71">
        <v>0</v>
      </c>
      <c r="F58" s="71">
        <v>0</v>
      </c>
      <c r="G58" s="71">
        <v>0</v>
      </c>
      <c r="H58" s="71">
        <v>120.27</v>
      </c>
      <c r="I58" s="83" t="e">
        <f t="shared" si="6"/>
        <v>#DIV/0!</v>
      </c>
      <c r="J58" s="38" t="e">
        <f t="shared" si="7"/>
        <v>#DIV/0!</v>
      </c>
    </row>
    <row r="59" customFormat="1" ht="29.4" customHeight="1" spans="1:10">
      <c r="A59" s="68">
        <v>3132</v>
      </c>
      <c r="B59" s="69"/>
      <c r="C59" s="37"/>
      <c r="D59" s="37" t="s">
        <v>213</v>
      </c>
      <c r="E59" s="38">
        <v>111375.86</v>
      </c>
      <c r="F59" s="38">
        <v>162525</v>
      </c>
      <c r="G59" s="38">
        <v>0</v>
      </c>
      <c r="H59" s="38">
        <v>137864.58</v>
      </c>
      <c r="I59" s="83">
        <f t="shared" si="6"/>
        <v>123.783178868383</v>
      </c>
      <c r="J59" s="38">
        <f t="shared" si="7"/>
        <v>84.8266912782649</v>
      </c>
    </row>
    <row r="60" customFormat="1" ht="18.6" customHeight="1" spans="1:10">
      <c r="A60" s="58">
        <v>32</v>
      </c>
      <c r="B60" s="59"/>
      <c r="C60" s="60"/>
      <c r="D60" s="60" t="s">
        <v>78</v>
      </c>
      <c r="E60" s="28">
        <f>SUM(E61+E66+E69+E79+E81)</f>
        <v>11581.14</v>
      </c>
      <c r="F60" s="28">
        <f>SUM(F61+F66+F69+F79+F81)</f>
        <v>25440</v>
      </c>
      <c r="G60" s="28">
        <f>SUM(G61+G66+G69+G79+G81)</f>
        <v>0</v>
      </c>
      <c r="H60" s="28">
        <f>SUM(H61+H66+H69+H79+H81)</f>
        <v>61932.68</v>
      </c>
      <c r="I60" s="28">
        <f t="shared" si="6"/>
        <v>534.771879106893</v>
      </c>
      <c r="J60" s="28">
        <f t="shared" si="7"/>
        <v>243.44606918239</v>
      </c>
    </row>
    <row r="61" ht="21.6" customHeight="1" spans="1:10">
      <c r="A61" s="42">
        <v>321</v>
      </c>
      <c r="B61" s="43"/>
      <c r="C61" s="32"/>
      <c r="D61" s="40" t="s">
        <v>79</v>
      </c>
      <c r="E61" s="72">
        <f>SUM(E62:E65)</f>
        <v>0</v>
      </c>
      <c r="F61" s="72">
        <f>SUM(F62:F65)</f>
        <v>3163</v>
      </c>
      <c r="G61" s="72">
        <f>SUM(G62:G65)</f>
        <v>0</v>
      </c>
      <c r="H61" s="72">
        <f>SUM(H62:H65)</f>
        <v>14722.93</v>
      </c>
      <c r="I61" s="83" t="e">
        <f t="shared" si="6"/>
        <v>#DIV/0!</v>
      </c>
      <c r="J61" s="38">
        <f t="shared" si="7"/>
        <v>465.473601011698</v>
      </c>
    </row>
    <row r="62" customFormat="1" ht="21" customHeight="1" spans="1:10">
      <c r="A62" s="68">
        <v>3211</v>
      </c>
      <c r="B62" s="69"/>
      <c r="C62" s="37"/>
      <c r="D62" s="37" t="s">
        <v>80</v>
      </c>
      <c r="E62" s="38">
        <v>0</v>
      </c>
      <c r="F62" s="38">
        <v>0</v>
      </c>
      <c r="G62" s="38">
        <v>0</v>
      </c>
      <c r="H62" s="38">
        <v>5899.59</v>
      </c>
      <c r="I62" s="83" t="e">
        <f t="shared" si="6"/>
        <v>#DIV/0!</v>
      </c>
      <c r="J62" s="38" t="e">
        <f t="shared" si="7"/>
        <v>#DIV/0!</v>
      </c>
    </row>
    <row r="63" ht="24.6" customHeight="1" spans="1:10">
      <c r="A63" s="68">
        <v>3212</v>
      </c>
      <c r="B63" s="69"/>
      <c r="C63" s="37"/>
      <c r="D63" s="37" t="s">
        <v>214</v>
      </c>
      <c r="E63" s="38">
        <v>0</v>
      </c>
      <c r="F63" s="38">
        <v>0</v>
      </c>
      <c r="G63" s="38">
        <v>0</v>
      </c>
      <c r="H63" s="38">
        <v>2512.84</v>
      </c>
      <c r="I63" s="83" t="e">
        <f t="shared" si="6"/>
        <v>#DIV/0!</v>
      </c>
      <c r="J63" s="38" t="e">
        <f t="shared" si="7"/>
        <v>#DIV/0!</v>
      </c>
    </row>
    <row r="64" ht="21" customHeight="1" spans="1:10">
      <c r="A64" s="68">
        <v>3213</v>
      </c>
      <c r="B64" s="73"/>
      <c r="C64" s="74"/>
      <c r="D64" s="39" t="s">
        <v>215</v>
      </c>
      <c r="E64" s="38">
        <v>0</v>
      </c>
      <c r="F64" s="38">
        <v>0</v>
      </c>
      <c r="G64" s="38">
        <v>0</v>
      </c>
      <c r="H64" s="38">
        <v>5312.88</v>
      </c>
      <c r="I64" s="83" t="e">
        <f t="shared" si="6"/>
        <v>#DIV/0!</v>
      </c>
      <c r="J64" s="38" t="e">
        <f t="shared" si="7"/>
        <v>#DIV/0!</v>
      </c>
    </row>
    <row r="65" ht="24" customHeight="1" spans="1:10">
      <c r="A65" s="42">
        <v>3214</v>
      </c>
      <c r="B65" s="43"/>
      <c r="C65" s="32"/>
      <c r="D65" s="85" t="s">
        <v>199</v>
      </c>
      <c r="E65" s="86">
        <v>0</v>
      </c>
      <c r="F65" s="87">
        <v>3163</v>
      </c>
      <c r="G65" s="86">
        <v>0</v>
      </c>
      <c r="H65" s="86">
        <v>997.62</v>
      </c>
      <c r="I65" s="86" t="e">
        <f t="shared" ref="I65:I85" si="8">SUM(H65/E65*100)</f>
        <v>#DIV/0!</v>
      </c>
      <c r="J65" s="86">
        <f t="shared" si="7"/>
        <v>31.5403098324376</v>
      </c>
    </row>
    <row r="66" ht="19.8" customHeight="1" spans="1:10">
      <c r="A66" s="42">
        <v>322</v>
      </c>
      <c r="B66" s="88"/>
      <c r="C66" s="89"/>
      <c r="D66" s="85" t="s">
        <v>84</v>
      </c>
      <c r="E66" s="86">
        <v>0</v>
      </c>
      <c r="F66" s="38">
        <v>0</v>
      </c>
      <c r="G66" s="86">
        <f>SUM(G67:G80)</f>
        <v>0</v>
      </c>
      <c r="H66" s="86">
        <f>SUM(H67+H68)</f>
        <v>0</v>
      </c>
      <c r="I66" s="83" t="e">
        <f t="shared" si="8"/>
        <v>#DIV/0!</v>
      </c>
      <c r="J66" s="76" t="e">
        <f t="shared" si="7"/>
        <v>#DIV/0!</v>
      </c>
    </row>
    <row r="67" ht="26.4" customHeight="1" spans="1:10">
      <c r="A67" s="68">
        <v>3221</v>
      </c>
      <c r="B67" s="73"/>
      <c r="C67" s="74"/>
      <c r="D67" s="39" t="s">
        <v>201</v>
      </c>
      <c r="E67" s="38">
        <v>0</v>
      </c>
      <c r="F67" s="38">
        <v>0</v>
      </c>
      <c r="G67" s="38">
        <v>0</v>
      </c>
      <c r="H67" s="41">
        <v>0</v>
      </c>
      <c r="I67" s="83" t="e">
        <f t="shared" si="8"/>
        <v>#DIV/0!</v>
      </c>
      <c r="J67" s="83" t="e">
        <f t="shared" si="7"/>
        <v>#DIV/0!</v>
      </c>
    </row>
    <row r="68" customFormat="1" ht="19.2" customHeight="1" spans="1:10">
      <c r="A68" s="68">
        <v>3222</v>
      </c>
      <c r="B68" s="73"/>
      <c r="C68" s="74"/>
      <c r="D68" s="39" t="s">
        <v>86</v>
      </c>
      <c r="E68" s="38">
        <v>0</v>
      </c>
      <c r="F68" s="38">
        <v>0</v>
      </c>
      <c r="G68" s="38">
        <v>0</v>
      </c>
      <c r="H68" s="41">
        <v>0</v>
      </c>
      <c r="I68" s="83" t="e">
        <f t="shared" si="8"/>
        <v>#DIV/0!</v>
      </c>
      <c r="J68" s="83" t="e">
        <f t="shared" si="7"/>
        <v>#DIV/0!</v>
      </c>
    </row>
    <row r="69" customFormat="1" ht="19.2" customHeight="1" spans="1:10">
      <c r="A69" s="42">
        <v>323</v>
      </c>
      <c r="B69" s="90"/>
      <c r="C69" s="91"/>
      <c r="D69" s="40" t="s">
        <v>91</v>
      </c>
      <c r="E69" s="33">
        <f>SUM(E70:E78)</f>
        <v>480.54</v>
      </c>
      <c r="F69" s="33">
        <f>SUM(F70:F78)</f>
        <v>18949</v>
      </c>
      <c r="G69" s="33">
        <f>SUM(G70:G78)</f>
        <v>0</v>
      </c>
      <c r="H69" s="33">
        <f>SUM(H70:H78)</f>
        <v>47209.75</v>
      </c>
      <c r="I69" s="86">
        <f t="shared" si="8"/>
        <v>9824.31223207225</v>
      </c>
      <c r="J69" s="86">
        <f t="shared" si="7"/>
        <v>249.141115626154</v>
      </c>
    </row>
    <row r="70" customFormat="1" ht="19.2" customHeight="1" spans="1:10">
      <c r="A70" s="42">
        <v>3231</v>
      </c>
      <c r="B70" s="43"/>
      <c r="C70" s="32"/>
      <c r="D70" s="40" t="s">
        <v>203</v>
      </c>
      <c r="E70" s="33">
        <v>0</v>
      </c>
      <c r="F70" s="33">
        <v>0</v>
      </c>
      <c r="G70" s="33">
        <v>0</v>
      </c>
      <c r="H70" s="33">
        <v>14401.14</v>
      </c>
      <c r="I70" s="33" t="e">
        <f t="shared" si="8"/>
        <v>#DIV/0!</v>
      </c>
      <c r="J70" s="33" t="e">
        <f t="shared" si="7"/>
        <v>#DIV/0!</v>
      </c>
    </row>
    <row r="71" customFormat="1" ht="20.4" customHeight="1" spans="1:10">
      <c r="A71" s="68">
        <v>3232</v>
      </c>
      <c r="B71" s="69"/>
      <c r="C71" s="37"/>
      <c r="D71" s="92" t="s">
        <v>216</v>
      </c>
      <c r="E71" s="33">
        <v>0</v>
      </c>
      <c r="F71" s="33">
        <v>0</v>
      </c>
      <c r="G71" s="33">
        <v>0</v>
      </c>
      <c r="H71" s="38">
        <v>2204.76</v>
      </c>
      <c r="I71" s="83" t="e">
        <f t="shared" si="8"/>
        <v>#DIV/0!</v>
      </c>
      <c r="J71" s="38" t="e">
        <f t="shared" si="7"/>
        <v>#DIV/0!</v>
      </c>
    </row>
    <row r="72" customFormat="1" ht="20.4" customHeight="1" spans="1:10">
      <c r="A72" s="68">
        <v>3233</v>
      </c>
      <c r="B72" s="69"/>
      <c r="C72" s="37"/>
      <c r="D72" s="92" t="s">
        <v>204</v>
      </c>
      <c r="E72" s="33">
        <v>0</v>
      </c>
      <c r="F72" s="33">
        <v>0</v>
      </c>
      <c r="G72" s="33">
        <v>0</v>
      </c>
      <c r="H72" s="38">
        <v>104.5</v>
      </c>
      <c r="I72" s="83" t="e">
        <f t="shared" si="8"/>
        <v>#DIV/0!</v>
      </c>
      <c r="J72" s="38" t="e">
        <f t="shared" si="7"/>
        <v>#DIV/0!</v>
      </c>
    </row>
    <row r="73" customFormat="1" ht="20.4" customHeight="1" spans="1:10">
      <c r="A73" s="34">
        <v>3234</v>
      </c>
      <c r="B73" s="35"/>
      <c r="C73" s="36"/>
      <c r="D73" s="92" t="s">
        <v>95</v>
      </c>
      <c r="E73" s="33">
        <v>0</v>
      </c>
      <c r="F73" s="33">
        <v>0</v>
      </c>
      <c r="G73" s="33">
        <v>0</v>
      </c>
      <c r="H73" s="38">
        <v>7937.88</v>
      </c>
      <c r="I73" s="83" t="e">
        <f t="shared" si="8"/>
        <v>#DIV/0!</v>
      </c>
      <c r="J73" s="38" t="e">
        <f t="shared" si="7"/>
        <v>#DIV/0!</v>
      </c>
    </row>
    <row r="74" customFormat="1" ht="20.4" customHeight="1" spans="1:10">
      <c r="A74" s="93">
        <v>3235</v>
      </c>
      <c r="B74" s="94"/>
      <c r="C74" s="94"/>
      <c r="D74" s="92" t="s">
        <v>96</v>
      </c>
      <c r="E74" s="33">
        <v>0</v>
      </c>
      <c r="F74" s="33">
        <v>0</v>
      </c>
      <c r="G74" s="33">
        <v>0</v>
      </c>
      <c r="H74" s="38">
        <v>2627.91</v>
      </c>
      <c r="I74" s="83" t="e">
        <f t="shared" si="8"/>
        <v>#DIV/0!</v>
      </c>
      <c r="J74" s="38" t="e">
        <f t="shared" si="7"/>
        <v>#DIV/0!</v>
      </c>
    </row>
    <row r="75" customFormat="1" ht="20.4" customHeight="1" spans="1:10">
      <c r="A75" s="68">
        <v>3236</v>
      </c>
      <c r="B75" s="73"/>
      <c r="C75" s="74"/>
      <c r="D75" s="92" t="s">
        <v>97</v>
      </c>
      <c r="E75" s="33">
        <v>258.81</v>
      </c>
      <c r="F75" s="38">
        <v>0</v>
      </c>
      <c r="G75" s="38">
        <v>0</v>
      </c>
      <c r="H75" s="95">
        <v>0</v>
      </c>
      <c r="I75" s="83">
        <f t="shared" si="8"/>
        <v>0</v>
      </c>
      <c r="J75" s="38" t="e">
        <f t="shared" ref="J75:J88" si="9">SUM(H75/F75*100)</f>
        <v>#DIV/0!</v>
      </c>
    </row>
    <row r="76" customFormat="1" ht="20.4" customHeight="1" spans="1:10">
      <c r="A76" s="68">
        <v>3237</v>
      </c>
      <c r="B76" s="73"/>
      <c r="C76" s="74"/>
      <c r="D76" s="39" t="s">
        <v>98</v>
      </c>
      <c r="E76" s="38">
        <v>221.73</v>
      </c>
      <c r="F76" s="38">
        <v>0</v>
      </c>
      <c r="G76" s="38">
        <v>0</v>
      </c>
      <c r="H76" s="38">
        <v>2604.94</v>
      </c>
      <c r="I76" s="83">
        <f t="shared" si="8"/>
        <v>1174.82523790195</v>
      </c>
      <c r="J76" s="38" t="e">
        <f t="shared" si="9"/>
        <v>#DIV/0!</v>
      </c>
    </row>
    <row r="77" customFormat="1" ht="20.4" customHeight="1" spans="1:10">
      <c r="A77" s="68">
        <v>3238</v>
      </c>
      <c r="B77" s="69"/>
      <c r="C77" s="37"/>
      <c r="D77" s="92" t="s">
        <v>99</v>
      </c>
      <c r="E77" s="33">
        <v>0</v>
      </c>
      <c r="F77" s="38">
        <v>0</v>
      </c>
      <c r="G77" s="38">
        <v>0</v>
      </c>
      <c r="H77" s="96">
        <v>8527.4</v>
      </c>
      <c r="I77" s="83" t="e">
        <f t="shared" si="8"/>
        <v>#DIV/0!</v>
      </c>
      <c r="J77" s="38" t="e">
        <f t="shared" si="9"/>
        <v>#DIV/0!</v>
      </c>
    </row>
    <row r="78" customFormat="1" ht="26.4" customHeight="1" spans="1:10">
      <c r="A78" s="68">
        <v>3239</v>
      </c>
      <c r="B78" s="69"/>
      <c r="C78" s="37"/>
      <c r="D78" s="39" t="s">
        <v>100</v>
      </c>
      <c r="E78" s="38">
        <v>0</v>
      </c>
      <c r="F78" s="38">
        <v>18949</v>
      </c>
      <c r="G78" s="38">
        <v>0</v>
      </c>
      <c r="H78" s="97">
        <v>8801.22</v>
      </c>
      <c r="I78" s="83" t="e">
        <f t="shared" si="8"/>
        <v>#DIV/0!</v>
      </c>
      <c r="J78" s="38">
        <f t="shared" si="9"/>
        <v>46.4468837405668</v>
      </c>
    </row>
    <row r="79" customFormat="1" ht="26.4" customHeight="1" spans="1:10">
      <c r="A79" s="98">
        <v>324</v>
      </c>
      <c r="B79" s="99"/>
      <c r="C79" s="100"/>
      <c r="D79" s="39" t="s">
        <v>101</v>
      </c>
      <c r="E79" s="38">
        <f>SUM(E80)</f>
        <v>0</v>
      </c>
      <c r="F79" s="38">
        <v>0</v>
      </c>
      <c r="G79" s="38">
        <v>0</v>
      </c>
      <c r="H79" s="38">
        <f>SUM(H80)</f>
        <v>0</v>
      </c>
      <c r="I79" s="83" t="e">
        <f t="shared" si="8"/>
        <v>#DIV/0!</v>
      </c>
      <c r="J79" s="38" t="e">
        <f t="shared" si="9"/>
        <v>#DIV/0!</v>
      </c>
    </row>
    <row r="80" customFormat="1" ht="26.4" customHeight="1" spans="1:10">
      <c r="A80" s="68">
        <v>3241</v>
      </c>
      <c r="B80" s="69"/>
      <c r="C80" s="37"/>
      <c r="D80" s="39" t="s">
        <v>101</v>
      </c>
      <c r="E80" s="38">
        <v>0</v>
      </c>
      <c r="F80" s="38">
        <v>0</v>
      </c>
      <c r="G80" s="38">
        <v>0</v>
      </c>
      <c r="H80" s="38"/>
      <c r="I80" s="83" t="e">
        <f t="shared" si="8"/>
        <v>#DIV/0!</v>
      </c>
      <c r="J80" s="38" t="e">
        <f t="shared" si="9"/>
        <v>#DIV/0!</v>
      </c>
    </row>
    <row r="81" customFormat="1" ht="26.4" customHeight="1" spans="1:10">
      <c r="A81" s="98">
        <v>329</v>
      </c>
      <c r="B81" s="99"/>
      <c r="C81" s="100"/>
      <c r="D81" s="101" t="s">
        <v>217</v>
      </c>
      <c r="E81" s="38">
        <f t="shared" ref="E81:H81" si="10">SUM(E82+E83)</f>
        <v>11100.6</v>
      </c>
      <c r="F81" s="38">
        <f t="shared" si="10"/>
        <v>3328</v>
      </c>
      <c r="G81" s="38">
        <f t="shared" si="10"/>
        <v>0</v>
      </c>
      <c r="H81" s="38">
        <f t="shared" si="10"/>
        <v>0</v>
      </c>
      <c r="I81" s="83">
        <f t="shared" si="8"/>
        <v>0</v>
      </c>
      <c r="J81" s="38">
        <f t="shared" si="9"/>
        <v>0</v>
      </c>
    </row>
    <row r="82" customFormat="1" ht="26.4" customHeight="1" spans="1:10">
      <c r="A82" s="68">
        <v>3295</v>
      </c>
      <c r="B82" s="73"/>
      <c r="C82" s="74"/>
      <c r="D82" s="39" t="s">
        <v>107</v>
      </c>
      <c r="E82" s="38">
        <v>4058</v>
      </c>
      <c r="F82" s="38">
        <v>3328</v>
      </c>
      <c r="G82" s="38">
        <v>0</v>
      </c>
      <c r="H82" s="38"/>
      <c r="I82" s="83">
        <f t="shared" si="8"/>
        <v>0</v>
      </c>
      <c r="J82" s="38">
        <f t="shared" si="9"/>
        <v>0</v>
      </c>
    </row>
    <row r="83" customFormat="1" ht="26.4" customHeight="1" spans="1:10">
      <c r="A83" s="68">
        <v>3296</v>
      </c>
      <c r="B83" s="69"/>
      <c r="C83" s="37"/>
      <c r="D83" s="39" t="s">
        <v>108</v>
      </c>
      <c r="E83" s="38">
        <v>7042.6</v>
      </c>
      <c r="F83" s="41"/>
      <c r="G83" s="38">
        <v>0</v>
      </c>
      <c r="H83" s="38"/>
      <c r="I83" s="83">
        <f t="shared" si="8"/>
        <v>0</v>
      </c>
      <c r="J83" s="38" t="e">
        <f t="shared" si="9"/>
        <v>#DIV/0!</v>
      </c>
    </row>
    <row r="84" customFormat="1" ht="26.4" customHeight="1" spans="1:10">
      <c r="A84" s="58">
        <v>34</v>
      </c>
      <c r="B84" s="59"/>
      <c r="C84" s="60"/>
      <c r="D84" s="102" t="s">
        <v>109</v>
      </c>
      <c r="E84" s="103">
        <f>SUM(E85)</f>
        <v>6325.68</v>
      </c>
      <c r="F84" s="103">
        <f>SUM(F85)</f>
        <v>430</v>
      </c>
      <c r="G84" s="103">
        <f>SUM(G85)</f>
        <v>0</v>
      </c>
      <c r="H84" s="103">
        <f>SUM(H85)</f>
        <v>588.32</v>
      </c>
      <c r="I84" s="103">
        <f t="shared" si="8"/>
        <v>9.30050208040875</v>
      </c>
      <c r="J84" s="103">
        <f t="shared" si="9"/>
        <v>136.818604651163</v>
      </c>
    </row>
    <row r="85" customFormat="1" ht="26.4" customHeight="1" spans="1:10">
      <c r="A85" s="98">
        <v>343</v>
      </c>
      <c r="B85" s="99"/>
      <c r="C85" s="100"/>
      <c r="D85" s="101" t="s">
        <v>110</v>
      </c>
      <c r="E85" s="38">
        <f>SUM(E86+E87)</f>
        <v>6325.68</v>
      </c>
      <c r="F85" s="38">
        <f>SUM(F86+F87)</f>
        <v>430</v>
      </c>
      <c r="G85" s="41">
        <f>SUM(G86+G87)</f>
        <v>0</v>
      </c>
      <c r="H85" s="38">
        <f>SUM(H86+H87)</f>
        <v>588.32</v>
      </c>
      <c r="I85" s="83">
        <f t="shared" si="8"/>
        <v>9.30050208040875</v>
      </c>
      <c r="J85" s="83">
        <f t="shared" si="9"/>
        <v>136.818604651163</v>
      </c>
    </row>
    <row r="86" customFormat="1" ht="26.4" customHeight="1" spans="1:10">
      <c r="A86" s="68">
        <v>3431</v>
      </c>
      <c r="B86" s="69"/>
      <c r="C86" s="37"/>
      <c r="D86" s="39" t="s">
        <v>111</v>
      </c>
      <c r="E86" s="38">
        <v>0</v>
      </c>
      <c r="F86" s="38">
        <v>430</v>
      </c>
      <c r="G86" s="38">
        <v>0</v>
      </c>
      <c r="H86" s="104">
        <v>400.11</v>
      </c>
      <c r="I86" s="83" t="e">
        <f t="shared" ref="I86:I105" si="11">SUM(H86/E86*100)</f>
        <v>#DIV/0!</v>
      </c>
      <c r="J86" s="83">
        <f t="shared" si="9"/>
        <v>93.0488372093023</v>
      </c>
    </row>
    <row r="87" customFormat="1" ht="39" customHeight="1" spans="1:10">
      <c r="A87" s="68">
        <v>3433</v>
      </c>
      <c r="B87" s="69"/>
      <c r="C87" s="37"/>
      <c r="D87" s="39" t="s">
        <v>113</v>
      </c>
      <c r="E87" s="38">
        <v>6325.68</v>
      </c>
      <c r="F87" s="38">
        <v>0</v>
      </c>
      <c r="G87" s="38">
        <v>0</v>
      </c>
      <c r="H87" s="38">
        <v>188.21</v>
      </c>
      <c r="I87" s="83">
        <f t="shared" si="11"/>
        <v>2.97533229629068</v>
      </c>
      <c r="J87" s="83" t="e">
        <f t="shared" si="9"/>
        <v>#DIV/0!</v>
      </c>
    </row>
    <row r="88" customFormat="1" ht="25.5" spans="1:10">
      <c r="A88" s="105">
        <v>4</v>
      </c>
      <c r="B88" s="106"/>
      <c r="C88" s="107"/>
      <c r="D88" s="108" t="s">
        <v>121</v>
      </c>
      <c r="E88" s="25">
        <f>SUM(E89)</f>
        <v>534</v>
      </c>
      <c r="F88" s="25">
        <f>SUM(F89)</f>
        <v>0</v>
      </c>
      <c r="G88" s="25">
        <f>SUM(G89)</f>
        <v>0</v>
      </c>
      <c r="H88" s="25">
        <f>SUM(H89)</f>
        <v>1989.52</v>
      </c>
      <c r="I88" s="25">
        <f t="shared" si="11"/>
        <v>372.569288389513</v>
      </c>
      <c r="J88" s="25" t="e">
        <f t="shared" si="9"/>
        <v>#DIV/0!</v>
      </c>
    </row>
    <row r="89" customFormat="1" ht="25.5" spans="1:10">
      <c r="A89" s="58">
        <v>42</v>
      </c>
      <c r="B89" s="59"/>
      <c r="C89" s="60"/>
      <c r="D89" s="109" t="s">
        <v>122</v>
      </c>
      <c r="E89" s="28">
        <f>SUM(E90+E92)</f>
        <v>534</v>
      </c>
      <c r="F89" s="28">
        <f>SUM(F90+F92)</f>
        <v>0</v>
      </c>
      <c r="G89" s="28">
        <f>SUM(G90+G92)</f>
        <v>0</v>
      </c>
      <c r="H89" s="28">
        <f>SUM(H90+H92)</f>
        <v>1989.52</v>
      </c>
      <c r="I89" s="28">
        <f t="shared" si="11"/>
        <v>372.569288389513</v>
      </c>
      <c r="J89" s="28" t="e">
        <f t="shared" ref="J89:J106" si="12">SUM(H89/F89*100)</f>
        <v>#DIV/0!</v>
      </c>
    </row>
    <row r="90" customFormat="1" spans="1:10">
      <c r="A90" s="61">
        <v>422</v>
      </c>
      <c r="B90" s="110"/>
      <c r="C90" s="111"/>
      <c r="D90" s="112" t="s">
        <v>218</v>
      </c>
      <c r="E90" s="33">
        <f>SUM(E91)</f>
        <v>0</v>
      </c>
      <c r="F90" s="33">
        <f>SUM(F91)</f>
        <v>0</v>
      </c>
      <c r="G90" s="33">
        <f>SUM(G91)</f>
        <v>0</v>
      </c>
      <c r="H90" s="33">
        <f>SUM(H91)</f>
        <v>0</v>
      </c>
      <c r="I90" s="83" t="e">
        <f t="shared" si="11"/>
        <v>#DIV/0!</v>
      </c>
      <c r="J90" s="83" t="e">
        <f t="shared" si="12"/>
        <v>#DIV/0!</v>
      </c>
    </row>
    <row r="91" customFormat="1" spans="1:10">
      <c r="A91" s="64">
        <v>4221</v>
      </c>
      <c r="B91" s="113"/>
      <c r="C91" s="114"/>
      <c r="D91" s="115" t="s">
        <v>124</v>
      </c>
      <c r="E91" s="38">
        <v>0</v>
      </c>
      <c r="F91" s="38">
        <v>0</v>
      </c>
      <c r="G91" s="38">
        <v>0</v>
      </c>
      <c r="H91" s="41">
        <v>0</v>
      </c>
      <c r="I91" s="83" t="e">
        <f t="shared" si="11"/>
        <v>#DIV/0!</v>
      </c>
      <c r="J91" s="83" t="e">
        <f t="shared" si="12"/>
        <v>#DIV/0!</v>
      </c>
    </row>
    <row r="92" customFormat="1" ht="25.5" spans="1:10">
      <c r="A92" s="61">
        <v>424</v>
      </c>
      <c r="B92" s="110"/>
      <c r="C92" s="111"/>
      <c r="D92" s="112" t="s">
        <v>130</v>
      </c>
      <c r="E92" s="33">
        <f>SUM(E93)</f>
        <v>534</v>
      </c>
      <c r="F92" s="33">
        <f>SUM(F93)</f>
        <v>0</v>
      </c>
      <c r="G92" s="33">
        <f>SUM(G93)</f>
        <v>0</v>
      </c>
      <c r="H92" s="33">
        <f>SUM(H93)</f>
        <v>1989.52</v>
      </c>
      <c r="I92" s="83">
        <f t="shared" si="11"/>
        <v>372.569288389513</v>
      </c>
      <c r="J92" s="83" t="e">
        <f t="shared" si="12"/>
        <v>#DIV/0!</v>
      </c>
    </row>
    <row r="93" customFormat="1" spans="1:10">
      <c r="A93" s="64">
        <v>4241</v>
      </c>
      <c r="B93" s="113"/>
      <c r="C93" s="114"/>
      <c r="D93" s="115" t="s">
        <v>131</v>
      </c>
      <c r="E93" s="38">
        <v>534</v>
      </c>
      <c r="F93" s="38">
        <v>0</v>
      </c>
      <c r="G93" s="38">
        <v>0</v>
      </c>
      <c r="H93" s="38">
        <v>1989.52</v>
      </c>
      <c r="I93" s="83">
        <f t="shared" si="11"/>
        <v>372.569288389513</v>
      </c>
      <c r="J93" s="83" t="e">
        <f t="shared" si="12"/>
        <v>#DIV/0!</v>
      </c>
    </row>
    <row r="94" customFormat="1" ht="25.5" spans="1:10">
      <c r="A94" s="116" t="s">
        <v>219</v>
      </c>
      <c r="B94" s="117"/>
      <c r="C94" s="118"/>
      <c r="D94" s="119" t="s">
        <v>220</v>
      </c>
      <c r="E94" s="120">
        <f>SUM(E95)</f>
        <v>13535.12</v>
      </c>
      <c r="F94" s="120">
        <f>SUM(F95)</f>
        <v>0</v>
      </c>
      <c r="G94" s="120">
        <f>SUM(G95)</f>
        <v>0</v>
      </c>
      <c r="H94" s="120">
        <f>SUM(H95)</f>
        <v>0</v>
      </c>
      <c r="I94" s="120">
        <f t="shared" si="11"/>
        <v>0</v>
      </c>
      <c r="J94" s="120" t="e">
        <f t="shared" si="12"/>
        <v>#DIV/0!</v>
      </c>
    </row>
    <row r="95" customFormat="1" spans="1:10">
      <c r="A95" s="22" t="s">
        <v>195</v>
      </c>
      <c r="B95" s="22"/>
      <c r="C95" s="22"/>
      <c r="D95" s="22" t="s">
        <v>196</v>
      </c>
      <c r="E95" s="23">
        <f>SUM(E96)</f>
        <v>13535.12</v>
      </c>
      <c r="F95" s="23">
        <f>SUM(F96)</f>
        <v>0</v>
      </c>
      <c r="G95" s="23">
        <f>SUM(G96)</f>
        <v>0</v>
      </c>
      <c r="H95" s="23">
        <f>SUM(H96)</f>
        <v>0</v>
      </c>
      <c r="I95" s="120">
        <f t="shared" si="11"/>
        <v>0</v>
      </c>
      <c r="J95" s="120" t="e">
        <f t="shared" si="12"/>
        <v>#DIV/0!</v>
      </c>
    </row>
    <row r="96" customFormat="1" spans="1:10">
      <c r="A96" s="105">
        <v>3</v>
      </c>
      <c r="B96" s="106"/>
      <c r="C96" s="107"/>
      <c r="D96" s="107" t="s">
        <v>67</v>
      </c>
      <c r="E96" s="25">
        <f>SUM(E97)</f>
        <v>13535.12</v>
      </c>
      <c r="F96" s="25">
        <f>SUM(F97)</f>
        <v>0</v>
      </c>
      <c r="G96" s="25">
        <f>SUM(G97)</f>
        <v>0</v>
      </c>
      <c r="H96" s="25">
        <f>SUM(H97)</f>
        <v>0</v>
      </c>
      <c r="I96" s="25">
        <f t="shared" si="11"/>
        <v>0</v>
      </c>
      <c r="J96" s="25" t="e">
        <f t="shared" si="12"/>
        <v>#DIV/0!</v>
      </c>
    </row>
    <row r="97" customFormat="1" spans="1:10">
      <c r="A97" s="58">
        <v>32</v>
      </c>
      <c r="B97" s="59"/>
      <c r="C97" s="60"/>
      <c r="D97" s="60" t="s">
        <v>78</v>
      </c>
      <c r="E97" s="28">
        <f>SUM(E98)</f>
        <v>13535.12</v>
      </c>
      <c r="F97" s="28">
        <f>SUM(F98)</f>
        <v>0</v>
      </c>
      <c r="G97" s="28">
        <f>SUM(G98)</f>
        <v>0</v>
      </c>
      <c r="H97" s="28">
        <f>SUM(H98)</f>
        <v>0</v>
      </c>
      <c r="I97" s="28">
        <f t="shared" si="11"/>
        <v>0</v>
      </c>
      <c r="J97" s="28" t="e">
        <f t="shared" si="12"/>
        <v>#DIV/0!</v>
      </c>
    </row>
    <row r="98" customFormat="1" spans="1:10">
      <c r="A98" s="42">
        <v>323</v>
      </c>
      <c r="B98" s="43"/>
      <c r="C98" s="32"/>
      <c r="D98" s="32" t="s">
        <v>91</v>
      </c>
      <c r="E98" s="33">
        <f>SUM(E99:E99)</f>
        <v>13535.12</v>
      </c>
      <c r="F98" s="33">
        <f>SUM(F99:F99)</f>
        <v>0</v>
      </c>
      <c r="G98" s="33">
        <f>SUM(G99:G99)</f>
        <v>0</v>
      </c>
      <c r="H98" s="33">
        <f>SUM(H99:H99)</f>
        <v>0</v>
      </c>
      <c r="I98" s="83">
        <f t="shared" si="11"/>
        <v>0</v>
      </c>
      <c r="J98" s="83" t="e">
        <f t="shared" si="12"/>
        <v>#DIV/0!</v>
      </c>
    </row>
    <row r="99" customFormat="1" ht="25.5" spans="1:10">
      <c r="A99" s="68">
        <v>3232</v>
      </c>
      <c r="B99" s="69"/>
      <c r="C99" s="37"/>
      <c r="D99" s="37" t="s">
        <v>93</v>
      </c>
      <c r="E99" s="38">
        <v>13535.12</v>
      </c>
      <c r="F99" s="38">
        <v>0</v>
      </c>
      <c r="G99" s="38">
        <v>0</v>
      </c>
      <c r="H99" s="38">
        <v>0</v>
      </c>
      <c r="I99" s="83">
        <f t="shared" si="11"/>
        <v>0</v>
      </c>
      <c r="J99" s="83" t="e">
        <f t="shared" si="12"/>
        <v>#DIV/0!</v>
      </c>
    </row>
    <row r="100" customFormat="1" ht="25.5" spans="1:10">
      <c r="A100" s="116" t="s">
        <v>221</v>
      </c>
      <c r="B100" s="117"/>
      <c r="C100" s="118"/>
      <c r="D100" s="119" t="s">
        <v>222</v>
      </c>
      <c r="E100" s="120">
        <f>SUM(E101)</f>
        <v>0</v>
      </c>
      <c r="F100" s="120">
        <f>SUM(F101)</f>
        <v>0</v>
      </c>
      <c r="G100" s="120">
        <f>SUM(G101)</f>
        <v>0</v>
      </c>
      <c r="H100" s="120">
        <f>SUM(H101)</f>
        <v>0</v>
      </c>
      <c r="I100" s="120" t="e">
        <f t="shared" si="11"/>
        <v>#DIV/0!</v>
      </c>
      <c r="J100" s="76" t="e">
        <f t="shared" si="12"/>
        <v>#DIV/0!</v>
      </c>
    </row>
    <row r="101" customFormat="1" spans="1:10">
      <c r="A101" s="22" t="s">
        <v>195</v>
      </c>
      <c r="B101" s="22"/>
      <c r="C101" s="22"/>
      <c r="D101" s="22" t="s">
        <v>196</v>
      </c>
      <c r="E101" s="121">
        <f>SUM(E102)</f>
        <v>0</v>
      </c>
      <c r="F101" s="121">
        <f>SUM(F102)</f>
        <v>0</v>
      </c>
      <c r="G101" s="121">
        <f>SUM(G102)</f>
        <v>0</v>
      </c>
      <c r="H101" s="121">
        <f>SUM(H102)</f>
        <v>0</v>
      </c>
      <c r="I101" s="121" t="e">
        <f t="shared" si="11"/>
        <v>#DIV/0!</v>
      </c>
      <c r="J101" s="121" t="e">
        <f t="shared" si="12"/>
        <v>#DIV/0!</v>
      </c>
    </row>
    <row r="102" customFormat="1" ht="25.5" spans="1:10">
      <c r="A102" s="105">
        <v>4</v>
      </c>
      <c r="B102" s="106"/>
      <c r="C102" s="107"/>
      <c r="D102" s="108" t="s">
        <v>121</v>
      </c>
      <c r="E102" s="25">
        <f>SUM(E103)</f>
        <v>0</v>
      </c>
      <c r="F102" s="25">
        <f>SUM(F103)</f>
        <v>0</v>
      </c>
      <c r="G102" s="25">
        <f>SUM(G103)</f>
        <v>0</v>
      </c>
      <c r="H102" s="25">
        <f>SUM(H103)</f>
        <v>0</v>
      </c>
      <c r="I102" s="25" t="e">
        <f t="shared" si="11"/>
        <v>#DIV/0!</v>
      </c>
      <c r="J102" s="25" t="e">
        <f t="shared" si="12"/>
        <v>#DIV/0!</v>
      </c>
    </row>
    <row r="103" customFormat="1" ht="25.5" spans="1:10">
      <c r="A103" s="58">
        <v>45</v>
      </c>
      <c r="B103" s="59"/>
      <c r="C103" s="60"/>
      <c r="D103" s="109" t="s">
        <v>223</v>
      </c>
      <c r="E103" s="28">
        <f>SUM(E104)</f>
        <v>0</v>
      </c>
      <c r="F103" s="28">
        <f>SUM(F104)</f>
        <v>0</v>
      </c>
      <c r="G103" s="28">
        <f>SUM(G104)</f>
        <v>0</v>
      </c>
      <c r="H103" s="28">
        <f>SUM(H104)</f>
        <v>0</v>
      </c>
      <c r="I103" s="28" t="e">
        <f t="shared" si="11"/>
        <v>#DIV/0!</v>
      </c>
      <c r="J103" s="28" t="e">
        <f t="shared" si="12"/>
        <v>#DIV/0!</v>
      </c>
    </row>
    <row r="104" customFormat="1" ht="25.5" spans="1:10">
      <c r="A104" s="68">
        <v>452</v>
      </c>
      <c r="B104" s="69"/>
      <c r="C104" s="37"/>
      <c r="D104" s="37" t="s">
        <v>224</v>
      </c>
      <c r="E104" s="38">
        <f>SUM(E105)</f>
        <v>0</v>
      </c>
      <c r="F104" s="38">
        <f>SUM(F105)</f>
        <v>0</v>
      </c>
      <c r="G104" s="38">
        <f>SUM(G105)</f>
        <v>0</v>
      </c>
      <c r="H104" s="38">
        <f>SUM(H105)</f>
        <v>0</v>
      </c>
      <c r="I104" s="83" t="e">
        <f t="shared" si="11"/>
        <v>#DIV/0!</v>
      </c>
      <c r="J104" s="38" t="e">
        <f t="shared" si="12"/>
        <v>#DIV/0!</v>
      </c>
    </row>
    <row r="105" customFormat="1" ht="25.5" spans="1:10">
      <c r="A105" s="68">
        <v>4521</v>
      </c>
      <c r="B105" s="69"/>
      <c r="C105" s="37"/>
      <c r="D105" s="37" t="s">
        <v>224</v>
      </c>
      <c r="E105" s="38">
        <v>0</v>
      </c>
      <c r="F105" s="38">
        <v>0</v>
      </c>
      <c r="G105" s="38">
        <v>0</v>
      </c>
      <c r="H105" s="38">
        <v>0</v>
      </c>
      <c r="I105" s="83" t="e">
        <f t="shared" si="11"/>
        <v>#DIV/0!</v>
      </c>
      <c r="J105" s="38" t="e">
        <f t="shared" si="12"/>
        <v>#DIV/0!</v>
      </c>
    </row>
    <row r="106" ht="26" customHeight="1" spans="1:10">
      <c r="A106" s="122" t="s">
        <v>225</v>
      </c>
      <c r="B106" s="123"/>
      <c r="C106" s="124"/>
      <c r="D106" s="125" t="s">
        <v>226</v>
      </c>
      <c r="E106" s="21">
        <f>SUM(E107+E115+E150+E187+E227)</f>
        <v>141942.58</v>
      </c>
      <c r="F106" s="21">
        <f>SUM(F107+F115+F150+F187+F227)</f>
        <v>287866.56</v>
      </c>
      <c r="G106" s="21">
        <f>SUM(G107+G115+G150+G187+G227)</f>
        <v>0</v>
      </c>
      <c r="H106" s="21">
        <f>SUM(H107+H115+H150+H187+H227)</f>
        <v>124968.98</v>
      </c>
      <c r="I106" s="21">
        <f t="shared" ref="I106:I122" si="13">SUM(H106/E106*100)</f>
        <v>88.0419251221163</v>
      </c>
      <c r="J106" s="21">
        <f t="shared" si="12"/>
        <v>43.4121212272797</v>
      </c>
    </row>
    <row r="107" spans="1:10">
      <c r="A107" s="126" t="s">
        <v>227</v>
      </c>
      <c r="B107" s="127"/>
      <c r="C107" s="128"/>
      <c r="D107" s="129" t="s">
        <v>228</v>
      </c>
      <c r="E107" s="21">
        <f>(E108)</f>
        <v>3460.22</v>
      </c>
      <c r="F107" s="21">
        <f>(F108)</f>
        <v>2875</v>
      </c>
      <c r="G107" s="21">
        <f>(G108)</f>
        <v>0</v>
      </c>
      <c r="H107" s="21">
        <f>(H108)</f>
        <v>2874.32</v>
      </c>
      <c r="I107" s="21">
        <f t="shared" si="13"/>
        <v>83.0675506181688</v>
      </c>
      <c r="J107" s="21">
        <f t="shared" ref="J107:J130" si="14">SUM(H107/F107*100)</f>
        <v>99.976347826087</v>
      </c>
    </row>
    <row r="108" spans="1:10">
      <c r="A108" s="130" t="s">
        <v>229</v>
      </c>
      <c r="B108" s="131"/>
      <c r="C108" s="132"/>
      <c r="D108" s="133" t="s">
        <v>230</v>
      </c>
      <c r="E108" s="23">
        <f>SUM(E109)</f>
        <v>3460.22</v>
      </c>
      <c r="F108" s="23">
        <f>SUM(F109)</f>
        <v>2875</v>
      </c>
      <c r="G108" s="23">
        <f>SUM(G109)</f>
        <v>0</v>
      </c>
      <c r="H108" s="23">
        <f>SUM(H109)</f>
        <v>2874.32</v>
      </c>
      <c r="I108" s="21">
        <f t="shared" si="13"/>
        <v>83.0675506181688</v>
      </c>
      <c r="J108" s="21">
        <f t="shared" si="14"/>
        <v>99.976347826087</v>
      </c>
    </row>
    <row r="109" spans="1:10">
      <c r="A109" s="105">
        <v>32</v>
      </c>
      <c r="B109" s="106"/>
      <c r="C109" s="107"/>
      <c r="D109" s="108" t="s">
        <v>67</v>
      </c>
      <c r="E109" s="25">
        <f>SUM(E110+E112)</f>
        <v>3460.22</v>
      </c>
      <c r="F109" s="25">
        <f>SUM(F110+F112)</f>
        <v>2875</v>
      </c>
      <c r="G109" s="25">
        <f>SUM(G110+G112)</f>
        <v>0</v>
      </c>
      <c r="H109" s="25">
        <f>SUM(H110+H112)</f>
        <v>2874.32</v>
      </c>
      <c r="I109" s="25">
        <f t="shared" si="13"/>
        <v>83.0675506181688</v>
      </c>
      <c r="J109" s="25">
        <f t="shared" si="14"/>
        <v>99.976347826087</v>
      </c>
    </row>
    <row r="110" spans="1:10">
      <c r="A110" s="58">
        <v>323</v>
      </c>
      <c r="B110" s="59"/>
      <c r="C110" s="60"/>
      <c r="D110" s="32" t="s">
        <v>91</v>
      </c>
      <c r="E110" s="28">
        <f>SUM(E111)</f>
        <v>0</v>
      </c>
      <c r="F110" s="28">
        <f>SUM(F111)</f>
        <v>1806</v>
      </c>
      <c r="G110" s="134">
        <f>SUM(G111)</f>
        <v>0</v>
      </c>
      <c r="H110" s="28">
        <f>SUM(H111)</f>
        <v>1805.74</v>
      </c>
      <c r="I110" s="28" t="e">
        <f t="shared" si="13"/>
        <v>#DIV/0!</v>
      </c>
      <c r="J110" s="28">
        <f t="shared" si="14"/>
        <v>99.9856035437431</v>
      </c>
    </row>
    <row r="111" spans="1:10">
      <c r="A111" s="42">
        <v>3231</v>
      </c>
      <c r="B111" s="43"/>
      <c r="C111" s="32"/>
      <c r="D111" s="112" t="s">
        <v>203</v>
      </c>
      <c r="E111" s="33">
        <v>0</v>
      </c>
      <c r="F111" s="33">
        <v>1806</v>
      </c>
      <c r="G111" s="38">
        <v>0</v>
      </c>
      <c r="H111" s="33">
        <v>1805.74</v>
      </c>
      <c r="I111" s="83" t="e">
        <f t="shared" si="13"/>
        <v>#DIV/0!</v>
      </c>
      <c r="J111" s="83">
        <f t="shared" si="14"/>
        <v>99.9856035437431</v>
      </c>
    </row>
    <row r="112" customFormat="1" spans="1:10">
      <c r="A112" s="135">
        <v>329</v>
      </c>
      <c r="B112" s="136"/>
      <c r="C112" s="137"/>
      <c r="D112" s="109" t="s">
        <v>217</v>
      </c>
      <c r="E112" s="28">
        <f>SUM(E113+E114)</f>
        <v>3460.22</v>
      </c>
      <c r="F112" s="28">
        <f>SUM(F113+F114)</f>
        <v>1069</v>
      </c>
      <c r="G112" s="28">
        <f>SUM(G113+G114)</f>
        <v>0</v>
      </c>
      <c r="H112" s="28">
        <f>SUM(H113+H114)</f>
        <v>1068.58</v>
      </c>
      <c r="I112" s="28">
        <f t="shared" si="13"/>
        <v>30.8818514429718</v>
      </c>
      <c r="J112" s="28">
        <f t="shared" si="14"/>
        <v>99.9607109448082</v>
      </c>
    </row>
    <row r="113" customFormat="1" spans="1:10">
      <c r="A113" s="64">
        <v>3293</v>
      </c>
      <c r="B113" s="65"/>
      <c r="C113" s="66"/>
      <c r="D113" s="112" t="s">
        <v>105</v>
      </c>
      <c r="E113" s="38">
        <v>915.79</v>
      </c>
      <c r="F113" s="38">
        <v>0</v>
      </c>
      <c r="G113" s="38">
        <v>0</v>
      </c>
      <c r="H113" s="83">
        <v>0</v>
      </c>
      <c r="I113" s="83">
        <f t="shared" si="13"/>
        <v>0</v>
      </c>
      <c r="J113" s="83" t="e">
        <f t="shared" si="14"/>
        <v>#DIV/0!</v>
      </c>
    </row>
    <row r="114" customFormat="1" ht="14.4" customHeight="1" spans="1:10">
      <c r="A114" s="138">
        <v>3299</v>
      </c>
      <c r="B114" s="139"/>
      <c r="C114" s="140"/>
      <c r="D114" s="92" t="s">
        <v>217</v>
      </c>
      <c r="E114" s="33">
        <v>2544.43</v>
      </c>
      <c r="F114" s="33">
        <v>1069</v>
      </c>
      <c r="G114" s="38">
        <v>0</v>
      </c>
      <c r="H114" s="33">
        <v>1068.58</v>
      </c>
      <c r="I114" s="83">
        <f t="shared" si="13"/>
        <v>41.9968322964279</v>
      </c>
      <c r="J114" s="83">
        <f t="shared" si="14"/>
        <v>99.9607109448082</v>
      </c>
    </row>
    <row r="115" ht="14.4" customHeight="1" spans="1:10">
      <c r="A115" s="141" t="s">
        <v>231</v>
      </c>
      <c r="B115" s="142"/>
      <c r="C115" s="143"/>
      <c r="D115" s="144" t="s">
        <v>232</v>
      </c>
      <c r="E115" s="145">
        <f>SUM(E116+E123)</f>
        <v>104428.66</v>
      </c>
      <c r="F115" s="145">
        <f>SUM(F116+F123)</f>
        <v>247171.56</v>
      </c>
      <c r="G115" s="145">
        <f t="shared" ref="E115:H117" si="15">SUM(G116)</f>
        <v>0</v>
      </c>
      <c r="H115" s="21">
        <f>SUM(H116+H123)</f>
        <v>78843.65</v>
      </c>
      <c r="I115" s="21">
        <f t="shared" si="13"/>
        <v>75.5000112038209</v>
      </c>
      <c r="J115" s="21">
        <f t="shared" si="14"/>
        <v>31.8983502794577</v>
      </c>
    </row>
    <row r="116" spans="1:10">
      <c r="A116" s="146" t="s">
        <v>229</v>
      </c>
      <c r="B116" s="147"/>
      <c r="C116" s="148"/>
      <c r="D116" s="149" t="s">
        <v>230</v>
      </c>
      <c r="E116" s="23">
        <f t="shared" si="15"/>
        <v>1244.28</v>
      </c>
      <c r="F116" s="23">
        <f t="shared" si="15"/>
        <v>4155.56</v>
      </c>
      <c r="G116" s="23">
        <f t="shared" si="15"/>
        <v>0</v>
      </c>
      <c r="H116" s="23">
        <f t="shared" si="15"/>
        <v>3930.56</v>
      </c>
      <c r="I116" s="21">
        <f t="shared" si="13"/>
        <v>315.890314077217</v>
      </c>
      <c r="J116" s="21">
        <f t="shared" si="14"/>
        <v>94.5855672881633</v>
      </c>
    </row>
    <row r="117" spans="1:10">
      <c r="A117" s="150">
        <v>3</v>
      </c>
      <c r="B117" s="151"/>
      <c r="C117" s="152"/>
      <c r="D117" s="153" t="s">
        <v>67</v>
      </c>
      <c r="E117" s="25">
        <f t="shared" si="15"/>
        <v>1244.28</v>
      </c>
      <c r="F117" s="25">
        <f t="shared" si="15"/>
        <v>4155.56</v>
      </c>
      <c r="G117" s="25">
        <f t="shared" si="15"/>
        <v>0</v>
      </c>
      <c r="H117" s="25">
        <f t="shared" si="15"/>
        <v>3930.56</v>
      </c>
      <c r="I117" s="25">
        <f t="shared" si="13"/>
        <v>315.890314077217</v>
      </c>
      <c r="J117" s="25">
        <f t="shared" si="14"/>
        <v>94.5855672881633</v>
      </c>
    </row>
    <row r="118" spans="1:10">
      <c r="A118" s="58">
        <v>32</v>
      </c>
      <c r="B118" s="59"/>
      <c r="C118" s="60"/>
      <c r="D118" s="154" t="s">
        <v>78</v>
      </c>
      <c r="E118" s="28">
        <f>SUM(E119+E121)</f>
        <v>1244.28</v>
      </c>
      <c r="F118" s="28">
        <f>SUM(F119+F121)</f>
        <v>4155.56</v>
      </c>
      <c r="G118" s="28">
        <f>SUM(G119+G121)</f>
        <v>0</v>
      </c>
      <c r="H118" s="28">
        <f>SUM(H119+H121)</f>
        <v>3930.56</v>
      </c>
      <c r="I118" s="28">
        <f t="shared" si="13"/>
        <v>315.890314077217</v>
      </c>
      <c r="J118" s="28">
        <f t="shared" si="14"/>
        <v>94.5855672881633</v>
      </c>
    </row>
    <row r="119" customFormat="1" spans="1:10">
      <c r="A119" s="61">
        <v>323</v>
      </c>
      <c r="B119" s="62"/>
      <c r="C119" s="63"/>
      <c r="D119" s="32" t="s">
        <v>91</v>
      </c>
      <c r="E119" s="33">
        <f>SUM(E120)</f>
        <v>0</v>
      </c>
      <c r="F119" s="33">
        <f>SUM(F120)</f>
        <v>225.56</v>
      </c>
      <c r="G119" s="33">
        <f t="shared" ref="G119:G121" si="16">SUM(G120)</f>
        <v>0</v>
      </c>
      <c r="H119" s="33">
        <f>SUM(H120)</f>
        <v>0</v>
      </c>
      <c r="I119" s="83" t="e">
        <f t="shared" si="13"/>
        <v>#DIV/0!</v>
      </c>
      <c r="J119" s="83">
        <f t="shared" si="14"/>
        <v>0</v>
      </c>
    </row>
    <row r="120" customFormat="1" spans="1:10">
      <c r="A120" s="61">
        <v>3239</v>
      </c>
      <c r="B120" s="62"/>
      <c r="C120" s="63"/>
      <c r="D120" s="39" t="s">
        <v>100</v>
      </c>
      <c r="E120" s="33">
        <v>0</v>
      </c>
      <c r="F120" s="33">
        <v>225.56</v>
      </c>
      <c r="G120" s="33">
        <f t="shared" si="16"/>
        <v>0</v>
      </c>
      <c r="H120" s="33"/>
      <c r="I120" s="83" t="e">
        <f t="shared" si="13"/>
        <v>#DIV/0!</v>
      </c>
      <c r="J120" s="83">
        <f t="shared" si="14"/>
        <v>0</v>
      </c>
    </row>
    <row r="121" customFormat="1" ht="25.5" spans="1:10">
      <c r="A121" s="61">
        <v>329</v>
      </c>
      <c r="B121" s="62"/>
      <c r="C121" s="63"/>
      <c r="D121" s="155" t="s">
        <v>102</v>
      </c>
      <c r="E121" s="33">
        <f>SUM(E122)</f>
        <v>1244.28</v>
      </c>
      <c r="F121" s="33">
        <f>SUM(F122)</f>
        <v>3930</v>
      </c>
      <c r="G121" s="33">
        <f t="shared" si="16"/>
        <v>0</v>
      </c>
      <c r="H121" s="33">
        <f>(H122)</f>
        <v>3930.56</v>
      </c>
      <c r="I121" s="83">
        <f t="shared" si="13"/>
        <v>315.890314077217</v>
      </c>
      <c r="J121" s="83">
        <f t="shared" si="14"/>
        <v>100.014249363868</v>
      </c>
    </row>
    <row r="122" customFormat="1" ht="25.5" spans="1:10">
      <c r="A122" s="64">
        <v>3299</v>
      </c>
      <c r="B122" s="65"/>
      <c r="C122" s="66"/>
      <c r="D122" s="155" t="s">
        <v>102</v>
      </c>
      <c r="E122" s="38">
        <v>1244.28</v>
      </c>
      <c r="F122" s="38">
        <v>3930</v>
      </c>
      <c r="G122" s="41"/>
      <c r="H122" s="38">
        <v>3930.56</v>
      </c>
      <c r="I122" s="83">
        <f t="shared" si="13"/>
        <v>315.890314077217</v>
      </c>
      <c r="J122" s="83">
        <f t="shared" si="14"/>
        <v>100.014249363868</v>
      </c>
    </row>
    <row r="123" ht="25.5" spans="1:10">
      <c r="A123" s="130" t="s">
        <v>233</v>
      </c>
      <c r="B123" s="131"/>
      <c r="C123" s="132"/>
      <c r="D123" s="156" t="s">
        <v>210</v>
      </c>
      <c r="E123" s="120">
        <f>SUM(E124+E145)</f>
        <v>103184.38</v>
      </c>
      <c r="F123" s="120">
        <f>SUM(F124+F145)</f>
        <v>243016</v>
      </c>
      <c r="G123" s="33">
        <f>SUM(G124)</f>
        <v>0</v>
      </c>
      <c r="H123" s="120">
        <f>SUM(H124+H145)</f>
        <v>74913.09</v>
      </c>
      <c r="I123" s="120">
        <f t="shared" ref="I123:I142" si="17">SUM(H123/E123*100)</f>
        <v>72.601192157185</v>
      </c>
      <c r="J123" s="76">
        <f t="shared" si="14"/>
        <v>30.8264023767982</v>
      </c>
    </row>
    <row r="124" spans="1:10">
      <c r="A124" s="157">
        <v>3</v>
      </c>
      <c r="B124" s="158"/>
      <c r="C124" s="159"/>
      <c r="D124" s="160" t="s">
        <v>67</v>
      </c>
      <c r="E124" s="25">
        <f>SUM(E125+E143)</f>
        <v>99812.91</v>
      </c>
      <c r="F124" s="25">
        <f>SUM(F125)</f>
        <v>243016</v>
      </c>
      <c r="G124" s="25">
        <f>SUM(G125)</f>
        <v>0</v>
      </c>
      <c r="H124" s="25">
        <f>SUM(H125+H139)</f>
        <v>74913.09</v>
      </c>
      <c r="I124" s="25">
        <f t="shared" si="17"/>
        <v>75.0535076073826</v>
      </c>
      <c r="J124" s="25">
        <f t="shared" si="14"/>
        <v>30.8264023767982</v>
      </c>
    </row>
    <row r="125" spans="1:10">
      <c r="A125" s="161">
        <v>32</v>
      </c>
      <c r="B125" s="162"/>
      <c r="C125" s="163"/>
      <c r="D125" s="164" t="s">
        <v>78</v>
      </c>
      <c r="E125" s="28">
        <f>SUM(E126+E131+E134+E139+E141)</f>
        <v>99764.53</v>
      </c>
      <c r="F125" s="28">
        <f>SUM(F126+F131+F134+F140+F141)</f>
        <v>243016</v>
      </c>
      <c r="G125" s="28">
        <f>SUM(G126+G131+G134+G139+G141)</f>
        <v>0</v>
      </c>
      <c r="H125" s="28">
        <f t="shared" ref="F125:H125" si="18">SUM(H126)</f>
        <v>51313.09</v>
      </c>
      <c r="I125" s="28">
        <f t="shared" si="17"/>
        <v>51.4342021157219</v>
      </c>
      <c r="J125" s="28">
        <f t="shared" si="14"/>
        <v>21.1151076472331</v>
      </c>
    </row>
    <row r="126" customFormat="1" spans="1:10">
      <c r="A126" s="165">
        <v>321</v>
      </c>
      <c r="B126" s="166"/>
      <c r="C126" s="167"/>
      <c r="D126" s="32" t="s">
        <v>79</v>
      </c>
      <c r="E126" s="33">
        <f>SUM(E127+E128+E129+E130)</f>
        <v>59452.2</v>
      </c>
      <c r="F126" s="33">
        <f>SUM(F127)</f>
        <v>83000</v>
      </c>
      <c r="G126" s="33">
        <f t="shared" ref="G126:G130" si="19">SUM(G127+G128+G129+G130)</f>
        <v>0</v>
      </c>
      <c r="H126" s="33">
        <f t="shared" ref="F126:H126" si="20">SUM(H127)</f>
        <v>51313.09</v>
      </c>
      <c r="I126" s="83">
        <f t="shared" si="17"/>
        <v>86.3098253723159</v>
      </c>
      <c r="J126" s="38">
        <f t="shared" si="14"/>
        <v>61.823</v>
      </c>
    </row>
    <row r="127" customFormat="1" spans="1:10">
      <c r="A127" s="168">
        <v>3211</v>
      </c>
      <c r="B127" s="169"/>
      <c r="C127" s="170"/>
      <c r="D127" s="37" t="s">
        <v>234</v>
      </c>
      <c r="E127" s="38">
        <v>50526.55</v>
      </c>
      <c r="F127" s="33">
        <f>SUM(F128+F129+F130)</f>
        <v>83000</v>
      </c>
      <c r="G127" s="33">
        <f t="shared" si="19"/>
        <v>0</v>
      </c>
      <c r="H127" s="38">
        <v>51313.09</v>
      </c>
      <c r="I127" s="83">
        <f t="shared" si="17"/>
        <v>101.556686534109</v>
      </c>
      <c r="J127" s="38">
        <f t="shared" si="14"/>
        <v>61.823</v>
      </c>
    </row>
    <row r="128" customFormat="1" ht="25.5" spans="1:10">
      <c r="A128" s="168">
        <v>3212</v>
      </c>
      <c r="B128" s="169"/>
      <c r="C128" s="170"/>
      <c r="D128" s="37" t="s">
        <v>197</v>
      </c>
      <c r="E128" s="38">
        <v>1141.71</v>
      </c>
      <c r="F128" s="33"/>
      <c r="G128" s="33">
        <f t="shared" si="19"/>
        <v>0</v>
      </c>
      <c r="H128" s="82">
        <v>0</v>
      </c>
      <c r="I128" s="83">
        <f t="shared" si="17"/>
        <v>0</v>
      </c>
      <c r="J128" s="38" t="e">
        <f t="shared" si="14"/>
        <v>#DIV/0!</v>
      </c>
    </row>
    <row r="129" customFormat="1" spans="1:10">
      <c r="A129" s="168">
        <v>3213</v>
      </c>
      <c r="B129" s="169"/>
      <c r="C129" s="170"/>
      <c r="D129" s="37" t="s">
        <v>198</v>
      </c>
      <c r="E129" s="38">
        <v>13.27</v>
      </c>
      <c r="F129" s="38">
        <v>30000</v>
      </c>
      <c r="G129" s="33">
        <f t="shared" si="19"/>
        <v>0</v>
      </c>
      <c r="H129" s="82">
        <v>0</v>
      </c>
      <c r="I129" s="83">
        <f t="shared" si="17"/>
        <v>0</v>
      </c>
      <c r="J129" s="38">
        <f t="shared" si="14"/>
        <v>0</v>
      </c>
    </row>
    <row r="130" customFormat="1" ht="25.5" spans="1:10">
      <c r="A130" s="168">
        <v>3214</v>
      </c>
      <c r="B130" s="169"/>
      <c r="C130" s="170"/>
      <c r="D130" s="37" t="s">
        <v>199</v>
      </c>
      <c r="E130" s="38">
        <v>7770.67</v>
      </c>
      <c r="F130" s="38">
        <v>53000</v>
      </c>
      <c r="G130" s="33">
        <f t="shared" si="19"/>
        <v>0</v>
      </c>
      <c r="H130" s="82">
        <v>0</v>
      </c>
      <c r="I130" s="83">
        <f t="shared" si="17"/>
        <v>0</v>
      </c>
      <c r="J130" s="38">
        <f t="shared" si="14"/>
        <v>0</v>
      </c>
    </row>
    <row r="131" customFormat="1" spans="1:10">
      <c r="A131" s="165">
        <v>322</v>
      </c>
      <c r="B131" s="171"/>
      <c r="C131" s="172"/>
      <c r="D131" s="32" t="s">
        <v>84</v>
      </c>
      <c r="E131" s="33">
        <f>SUM(E132+E133)</f>
        <v>7908.3</v>
      </c>
      <c r="F131" s="33">
        <f>SUM(F132+F133)</f>
        <v>30000</v>
      </c>
      <c r="G131" s="33">
        <f>SUM(G132+G133)</f>
        <v>0</v>
      </c>
      <c r="H131" s="33">
        <f>SUM(H132+H133)</f>
        <v>0</v>
      </c>
      <c r="I131" s="83">
        <f t="shared" si="17"/>
        <v>0</v>
      </c>
      <c r="J131" s="38">
        <f t="shared" ref="J131:J149" si="21">SUM(H131/F131*100)</f>
        <v>0</v>
      </c>
    </row>
    <row r="132" customFormat="1" ht="25.5" spans="1:10">
      <c r="A132" s="168">
        <v>3221</v>
      </c>
      <c r="B132" s="173"/>
      <c r="C132" s="174"/>
      <c r="D132" s="37" t="s">
        <v>201</v>
      </c>
      <c r="E132" s="38">
        <v>2130.87</v>
      </c>
      <c r="F132" s="38">
        <v>10000</v>
      </c>
      <c r="G132" s="33">
        <f>SUM(G133+G134+G135+G136)</f>
        <v>0</v>
      </c>
      <c r="H132" s="82">
        <v>0</v>
      </c>
      <c r="I132" s="83">
        <f t="shared" si="17"/>
        <v>0</v>
      </c>
      <c r="J132" s="38">
        <f t="shared" si="21"/>
        <v>0</v>
      </c>
    </row>
    <row r="133" customFormat="1" spans="1:10">
      <c r="A133" s="168">
        <v>3222</v>
      </c>
      <c r="B133" s="173"/>
      <c r="C133" s="174"/>
      <c r="D133" s="37" t="s">
        <v>86</v>
      </c>
      <c r="E133" s="38">
        <v>5777.43</v>
      </c>
      <c r="F133" s="175">
        <v>20000</v>
      </c>
      <c r="G133" s="33">
        <f>SUM(G134+G135+G136+G137)</f>
        <v>0</v>
      </c>
      <c r="H133" s="82">
        <v>0</v>
      </c>
      <c r="I133" s="83">
        <f t="shared" si="17"/>
        <v>0</v>
      </c>
      <c r="J133" s="38">
        <f t="shared" si="21"/>
        <v>0</v>
      </c>
    </row>
    <row r="134" customFormat="1" spans="1:10">
      <c r="A134" s="165">
        <v>323</v>
      </c>
      <c r="B134" s="171"/>
      <c r="C134" s="172"/>
      <c r="D134" s="32" t="s">
        <v>91</v>
      </c>
      <c r="E134" s="33">
        <f>SUM(E135+E136+E137+E138)</f>
        <v>21410.61</v>
      </c>
      <c r="F134" s="33">
        <f>SUM(F135+F136+F137+F138)</f>
        <v>45000</v>
      </c>
      <c r="G134" s="33">
        <f>SUM(G135+G136+G137+G138)</f>
        <v>0</v>
      </c>
      <c r="H134" s="33">
        <f>SUM(H135+H136+H137+H138)</f>
        <v>0</v>
      </c>
      <c r="I134" s="83">
        <f t="shared" si="17"/>
        <v>0</v>
      </c>
      <c r="J134" s="38">
        <f t="shared" si="21"/>
        <v>0</v>
      </c>
    </row>
    <row r="135" customFormat="1" spans="1:10">
      <c r="A135" s="168">
        <v>3231</v>
      </c>
      <c r="B135" s="173"/>
      <c r="C135" s="174"/>
      <c r="D135" s="37" t="s">
        <v>203</v>
      </c>
      <c r="E135" s="38">
        <v>19191.93</v>
      </c>
      <c r="F135" s="38">
        <v>0</v>
      </c>
      <c r="G135" s="38">
        <v>0</v>
      </c>
      <c r="H135" s="82">
        <v>0</v>
      </c>
      <c r="I135" s="83">
        <f t="shared" si="17"/>
        <v>0</v>
      </c>
      <c r="J135" s="38" t="e">
        <f t="shared" si="21"/>
        <v>#DIV/0!</v>
      </c>
    </row>
    <row r="136" customFormat="1" spans="1:10">
      <c r="A136" s="168">
        <v>3233</v>
      </c>
      <c r="B136" s="169"/>
      <c r="C136" s="170"/>
      <c r="D136" s="176" t="s">
        <v>91</v>
      </c>
      <c r="E136" s="38">
        <v>1324.97</v>
      </c>
      <c r="F136" s="38">
        <v>45000</v>
      </c>
      <c r="G136" s="38">
        <v>0</v>
      </c>
      <c r="H136" s="82">
        <v>0</v>
      </c>
      <c r="I136" s="83">
        <f t="shared" si="17"/>
        <v>0</v>
      </c>
      <c r="J136" s="38">
        <f t="shared" si="21"/>
        <v>0</v>
      </c>
    </row>
    <row r="137" customFormat="1" spans="1:10">
      <c r="A137" s="168">
        <v>3238</v>
      </c>
      <c r="B137" s="169"/>
      <c r="C137" s="170"/>
      <c r="D137" s="176" t="s">
        <v>99</v>
      </c>
      <c r="E137" s="38">
        <v>214.33</v>
      </c>
      <c r="F137" s="38">
        <v>0</v>
      </c>
      <c r="G137" s="38">
        <v>0</v>
      </c>
      <c r="H137" s="82">
        <v>0</v>
      </c>
      <c r="I137" s="83">
        <f t="shared" si="17"/>
        <v>0</v>
      </c>
      <c r="J137" s="38" t="e">
        <f t="shared" si="21"/>
        <v>#DIV/0!</v>
      </c>
    </row>
    <row r="138" customFormat="1" spans="1:10">
      <c r="A138" s="168">
        <v>3239</v>
      </c>
      <c r="B138" s="169"/>
      <c r="C138" s="170"/>
      <c r="D138" s="32" t="s">
        <v>235</v>
      </c>
      <c r="E138" s="38">
        <v>679.38</v>
      </c>
      <c r="F138" s="38">
        <v>0</v>
      </c>
      <c r="G138" s="38">
        <v>0</v>
      </c>
      <c r="H138" s="82">
        <v>0</v>
      </c>
      <c r="I138" s="83">
        <f t="shared" si="17"/>
        <v>0</v>
      </c>
      <c r="J138" s="38" t="e">
        <f t="shared" si="21"/>
        <v>#DIV/0!</v>
      </c>
    </row>
    <row r="139" customFormat="1" ht="25.5" spans="1:10">
      <c r="A139" s="165">
        <v>324</v>
      </c>
      <c r="B139" s="166"/>
      <c r="C139" s="167"/>
      <c r="D139" s="32" t="s">
        <v>101</v>
      </c>
      <c r="E139" s="33">
        <f>SUM(E140)</f>
        <v>4055.29</v>
      </c>
      <c r="F139" s="33">
        <f t="shared" ref="F139:F146" si="22">SUM(F140)</f>
        <v>55000</v>
      </c>
      <c r="G139" s="33">
        <f t="shared" ref="G139:G146" si="23">SUM(G140)</f>
        <v>0</v>
      </c>
      <c r="H139" s="33">
        <f>SUM(H140)</f>
        <v>23600</v>
      </c>
      <c r="I139" s="83">
        <f t="shared" si="17"/>
        <v>581.955914373571</v>
      </c>
      <c r="J139" s="38">
        <f t="shared" si="21"/>
        <v>42.9090909090909</v>
      </c>
    </row>
    <row r="140" customFormat="1" ht="25.5" spans="1:10">
      <c r="A140" s="165">
        <v>3241</v>
      </c>
      <c r="B140" s="166"/>
      <c r="C140" s="167"/>
      <c r="D140" s="32" t="s">
        <v>236</v>
      </c>
      <c r="E140" s="38">
        <v>4055.29</v>
      </c>
      <c r="F140" s="38">
        <v>55000</v>
      </c>
      <c r="G140" s="38">
        <v>0</v>
      </c>
      <c r="H140" s="38">
        <v>23600</v>
      </c>
      <c r="I140" s="83">
        <f t="shared" si="17"/>
        <v>581.955914373571</v>
      </c>
      <c r="J140" s="38">
        <f t="shared" si="21"/>
        <v>42.9090909090909</v>
      </c>
    </row>
    <row r="141" customFormat="1" ht="25.5" spans="1:10">
      <c r="A141" s="165">
        <v>329</v>
      </c>
      <c r="B141" s="166"/>
      <c r="C141" s="167"/>
      <c r="D141" s="32" t="s">
        <v>102</v>
      </c>
      <c r="E141" s="33">
        <f>SUM(E142)</f>
        <v>6938.13</v>
      </c>
      <c r="F141" s="33">
        <f t="shared" si="22"/>
        <v>30016</v>
      </c>
      <c r="G141" s="33">
        <f t="shared" si="23"/>
        <v>0</v>
      </c>
      <c r="H141" s="82">
        <v>0</v>
      </c>
      <c r="I141" s="83">
        <f t="shared" si="17"/>
        <v>0</v>
      </c>
      <c r="J141" s="38">
        <f t="shared" si="21"/>
        <v>0</v>
      </c>
    </row>
    <row r="142" customFormat="1" spans="1:10">
      <c r="A142" s="42">
        <v>3292</v>
      </c>
      <c r="B142" s="43"/>
      <c r="C142" s="32"/>
      <c r="D142" s="32" t="s">
        <v>104</v>
      </c>
      <c r="E142" s="33">
        <v>6938.13</v>
      </c>
      <c r="F142" s="33">
        <v>30016</v>
      </c>
      <c r="G142" s="33">
        <f t="shared" si="23"/>
        <v>0</v>
      </c>
      <c r="H142" s="177">
        <v>0</v>
      </c>
      <c r="I142" s="83">
        <f t="shared" si="17"/>
        <v>0</v>
      </c>
      <c r="J142" s="38">
        <f t="shared" si="21"/>
        <v>0</v>
      </c>
    </row>
    <row r="143" customFormat="1" spans="1:10">
      <c r="A143" s="42">
        <v>34</v>
      </c>
      <c r="B143" s="43"/>
      <c r="C143" s="32"/>
      <c r="D143" s="32" t="s">
        <v>109</v>
      </c>
      <c r="E143" s="33">
        <f>SUM(E144)</f>
        <v>48.38</v>
      </c>
      <c r="F143" s="33">
        <f t="shared" si="22"/>
        <v>0</v>
      </c>
      <c r="G143" s="33">
        <f t="shared" si="23"/>
        <v>0</v>
      </c>
      <c r="H143" s="82">
        <v>0</v>
      </c>
      <c r="I143" s="83">
        <f t="shared" ref="I143:I160" si="24">SUM(H143/E143*100)</f>
        <v>0</v>
      </c>
      <c r="J143" s="38" t="e">
        <f t="shared" si="21"/>
        <v>#DIV/0!</v>
      </c>
    </row>
    <row r="144" customFormat="1" spans="1:10">
      <c r="A144" s="42">
        <v>3431</v>
      </c>
      <c r="B144" s="43"/>
      <c r="C144" s="32"/>
      <c r="D144" s="32" t="s">
        <v>237</v>
      </c>
      <c r="E144" s="33">
        <v>48.38</v>
      </c>
      <c r="F144" s="33">
        <f t="shared" si="22"/>
        <v>0</v>
      </c>
      <c r="G144" s="33">
        <f t="shared" si="23"/>
        <v>0</v>
      </c>
      <c r="H144" s="82">
        <v>0</v>
      </c>
      <c r="I144" s="83">
        <f t="shared" si="24"/>
        <v>0</v>
      </c>
      <c r="J144" s="38" t="e">
        <f t="shared" si="21"/>
        <v>#DIV/0!</v>
      </c>
    </row>
    <row r="145" spans="1:10">
      <c r="A145" s="157">
        <v>4</v>
      </c>
      <c r="B145" s="158"/>
      <c r="C145" s="159"/>
      <c r="D145" s="178" t="s">
        <v>121</v>
      </c>
      <c r="E145" s="25">
        <f>SUM(E146)</f>
        <v>3371.47</v>
      </c>
      <c r="F145" s="25">
        <f t="shared" si="22"/>
        <v>0</v>
      </c>
      <c r="G145" s="25">
        <f t="shared" si="23"/>
        <v>0</v>
      </c>
      <c r="H145" s="25">
        <f>SUM(H146)</f>
        <v>0</v>
      </c>
      <c r="I145" s="178">
        <f t="shared" si="24"/>
        <v>0</v>
      </c>
      <c r="J145" s="178" t="e">
        <f t="shared" si="21"/>
        <v>#DIV/0!</v>
      </c>
    </row>
    <row r="146" ht="25.5" spans="1:10">
      <c r="A146" s="157">
        <v>42</v>
      </c>
      <c r="B146" s="158"/>
      <c r="C146" s="159"/>
      <c r="D146" s="109" t="s">
        <v>122</v>
      </c>
      <c r="E146" s="28">
        <f>SUM(E147)</f>
        <v>3371.47</v>
      </c>
      <c r="F146" s="28">
        <f t="shared" si="22"/>
        <v>0</v>
      </c>
      <c r="G146" s="28">
        <f t="shared" si="23"/>
        <v>0</v>
      </c>
      <c r="H146" s="28">
        <f>SUM(H147)</f>
        <v>0</v>
      </c>
      <c r="I146" s="28">
        <f t="shared" si="24"/>
        <v>0</v>
      </c>
      <c r="J146" s="28" t="e">
        <f t="shared" si="21"/>
        <v>#DIV/0!</v>
      </c>
    </row>
    <row r="147" customFormat="1" spans="1:10">
      <c r="A147" s="165">
        <v>422</v>
      </c>
      <c r="B147" s="171"/>
      <c r="C147" s="172"/>
      <c r="D147" s="112" t="s">
        <v>218</v>
      </c>
      <c r="E147" s="33">
        <f>SUM(E148+E149)</f>
        <v>3371.47</v>
      </c>
      <c r="F147" s="33">
        <v>0</v>
      </c>
      <c r="G147" s="33">
        <v>0</v>
      </c>
      <c r="H147" s="33">
        <f>SUM(H148)</f>
        <v>0</v>
      </c>
      <c r="I147" s="83">
        <f t="shared" si="24"/>
        <v>0</v>
      </c>
      <c r="J147" s="83" t="e">
        <f t="shared" si="21"/>
        <v>#DIV/0!</v>
      </c>
    </row>
    <row r="148" customFormat="1" spans="1:10">
      <c r="A148" s="168">
        <v>4221</v>
      </c>
      <c r="B148" s="173"/>
      <c r="C148" s="174"/>
      <c r="D148" s="115" t="s">
        <v>124</v>
      </c>
      <c r="E148" s="38">
        <v>2306.82</v>
      </c>
      <c r="F148" s="33">
        <v>0</v>
      </c>
      <c r="G148" s="33">
        <v>0</v>
      </c>
      <c r="H148" s="82">
        <v>0</v>
      </c>
      <c r="I148" s="83">
        <f t="shared" si="24"/>
        <v>0</v>
      </c>
      <c r="J148" s="83" t="e">
        <f t="shared" si="21"/>
        <v>#DIV/0!</v>
      </c>
    </row>
    <row r="149" customFormat="1" ht="25.5" spans="1:10">
      <c r="A149" s="168">
        <v>4227</v>
      </c>
      <c r="B149" s="169"/>
      <c r="C149" s="170"/>
      <c r="D149" s="115" t="s">
        <v>129</v>
      </c>
      <c r="E149" s="38">
        <v>1064.65</v>
      </c>
      <c r="F149" s="33">
        <v>0</v>
      </c>
      <c r="G149" s="33">
        <v>0</v>
      </c>
      <c r="H149" s="82">
        <v>0</v>
      </c>
      <c r="I149" s="83">
        <f t="shared" si="24"/>
        <v>0</v>
      </c>
      <c r="J149" s="83" t="e">
        <f t="shared" si="21"/>
        <v>#DIV/0!</v>
      </c>
    </row>
    <row r="150" ht="25.5" spans="1:10">
      <c r="A150" s="179" t="s">
        <v>238</v>
      </c>
      <c r="B150" s="180"/>
      <c r="C150" s="181"/>
      <c r="D150" s="144" t="s">
        <v>239</v>
      </c>
      <c r="E150" s="21">
        <f>SUM(E151+E180)</f>
        <v>16740.64</v>
      </c>
      <c r="F150" s="21">
        <f>SUM(F151+F180)</f>
        <v>28110</v>
      </c>
      <c r="G150" s="21">
        <f>SUM(G151+G180)</f>
        <v>0</v>
      </c>
      <c r="H150" s="21">
        <f>SUM(H151+H180)</f>
        <v>32830.08</v>
      </c>
      <c r="I150" s="21">
        <f t="shared" si="24"/>
        <v>196.110065087117</v>
      </c>
      <c r="J150" s="21">
        <f t="shared" ref="J150:J176" si="25">SUM(H150/F150*100)</f>
        <v>116.791462113127</v>
      </c>
    </row>
    <row r="151" spans="1:10">
      <c r="A151" s="133" t="s">
        <v>240</v>
      </c>
      <c r="B151" s="133"/>
      <c r="C151" s="133"/>
      <c r="D151" s="156" t="s">
        <v>241</v>
      </c>
      <c r="E151" s="23">
        <f>SUM(E152)</f>
        <v>12323.62</v>
      </c>
      <c r="F151" s="23">
        <f>SUM(F152)</f>
        <v>22710</v>
      </c>
      <c r="G151" s="23">
        <f>SUM(G152)</f>
        <v>0</v>
      </c>
      <c r="H151" s="23">
        <f>SUM(H152)</f>
        <v>32830.08</v>
      </c>
      <c r="I151" s="23">
        <f t="shared" si="24"/>
        <v>266.399645558691</v>
      </c>
      <c r="J151" s="23">
        <f t="shared" si="25"/>
        <v>144.562219286658</v>
      </c>
    </row>
    <row r="152" spans="1:10">
      <c r="A152" s="182">
        <v>3</v>
      </c>
      <c r="B152" s="182"/>
      <c r="C152" s="182"/>
      <c r="D152" s="160" t="s">
        <v>67</v>
      </c>
      <c r="E152" s="25">
        <f>SUM(E153+E177)</f>
        <v>12323.62</v>
      </c>
      <c r="F152" s="25">
        <f>SUM(F153+F177)</f>
        <v>22710</v>
      </c>
      <c r="G152" s="25">
        <f>SUM(G153+G177)</f>
        <v>0</v>
      </c>
      <c r="H152" s="25">
        <f>SUM(H153+H177)</f>
        <v>32830.08</v>
      </c>
      <c r="I152" s="25">
        <f t="shared" si="24"/>
        <v>266.399645558691</v>
      </c>
      <c r="J152" s="25">
        <f t="shared" si="25"/>
        <v>144.562219286658</v>
      </c>
    </row>
    <row r="153" spans="1:10">
      <c r="A153" s="183">
        <v>32</v>
      </c>
      <c r="B153" s="184"/>
      <c r="C153" s="185"/>
      <c r="D153" s="186" t="s">
        <v>78</v>
      </c>
      <c r="E153" s="28">
        <f>SUM(E154+E158+E164+E171)</f>
        <v>12082.9</v>
      </c>
      <c r="F153" s="28">
        <f>SUM(F154+F158+F164+F171)</f>
        <v>22705</v>
      </c>
      <c r="G153" s="28">
        <f>SUM(G154+G158+G164+G171)</f>
        <v>0</v>
      </c>
      <c r="H153" s="28">
        <f>SUM(H154+H158+H164+H171)</f>
        <v>32830.08</v>
      </c>
      <c r="I153" s="25">
        <f t="shared" si="24"/>
        <v>271.706957766761</v>
      </c>
      <c r="J153" s="25">
        <f t="shared" si="25"/>
        <v>144.59405417309</v>
      </c>
    </row>
    <row r="154" customFormat="1" spans="1:10">
      <c r="A154" s="98">
        <v>321</v>
      </c>
      <c r="B154" s="99"/>
      <c r="C154" s="100"/>
      <c r="D154" s="32" t="s">
        <v>79</v>
      </c>
      <c r="E154" s="38">
        <f>SUM(E155+E156+E157)</f>
        <v>2222.04</v>
      </c>
      <c r="F154" s="38">
        <f>SUM(F155+F156+F157)</f>
        <v>0</v>
      </c>
      <c r="G154" s="38">
        <f>SUM(G155+G156+G157)</f>
        <v>0</v>
      </c>
      <c r="H154" s="38">
        <f>SUM(H155+H156+H157)</f>
        <v>0</v>
      </c>
      <c r="I154" s="83">
        <f t="shared" si="24"/>
        <v>0</v>
      </c>
      <c r="J154" s="83" t="e">
        <f t="shared" si="25"/>
        <v>#DIV/0!</v>
      </c>
    </row>
    <row r="155" customFormat="1" spans="1:10">
      <c r="A155" s="187">
        <v>3211</v>
      </c>
      <c r="B155" s="187"/>
      <c r="C155" s="187"/>
      <c r="D155" s="32" t="s">
        <v>242</v>
      </c>
      <c r="E155" s="38">
        <v>337.34</v>
      </c>
      <c r="F155" s="33">
        <v>0</v>
      </c>
      <c r="G155" s="33">
        <v>0</v>
      </c>
      <c r="H155" s="188">
        <v>0</v>
      </c>
      <c r="I155" s="83">
        <f t="shared" si="24"/>
        <v>0</v>
      </c>
      <c r="J155" s="83" t="e">
        <f t="shared" si="25"/>
        <v>#DIV/0!</v>
      </c>
    </row>
    <row r="156" customFormat="1" ht="25.5" spans="1:10">
      <c r="A156" s="187">
        <v>3213</v>
      </c>
      <c r="B156" s="187"/>
      <c r="C156" s="187"/>
      <c r="D156" s="32" t="s">
        <v>243</v>
      </c>
      <c r="E156" s="38">
        <v>129.4</v>
      </c>
      <c r="F156" s="33">
        <v>0</v>
      </c>
      <c r="G156" s="33">
        <v>0</v>
      </c>
      <c r="H156" s="188">
        <v>0</v>
      </c>
      <c r="I156" s="83">
        <f t="shared" si="24"/>
        <v>0</v>
      </c>
      <c r="J156" s="83" t="e">
        <f t="shared" si="25"/>
        <v>#DIV/0!</v>
      </c>
    </row>
    <row r="157" customFormat="1" ht="25.5" spans="1:10">
      <c r="A157" s="187">
        <v>3214</v>
      </c>
      <c r="B157" s="187"/>
      <c r="C157" s="187"/>
      <c r="D157" s="40" t="s">
        <v>244</v>
      </c>
      <c r="E157" s="38">
        <v>1755.3</v>
      </c>
      <c r="F157" s="33">
        <v>0</v>
      </c>
      <c r="G157" s="33">
        <v>0</v>
      </c>
      <c r="H157" s="188">
        <v>0</v>
      </c>
      <c r="I157" s="83">
        <f t="shared" si="24"/>
        <v>0</v>
      </c>
      <c r="J157" s="83" t="e">
        <f t="shared" si="25"/>
        <v>#DIV/0!</v>
      </c>
    </row>
    <row r="158" customFormat="1" spans="1:10">
      <c r="A158" s="165">
        <v>322</v>
      </c>
      <c r="B158" s="166"/>
      <c r="C158" s="167"/>
      <c r="D158" s="189" t="s">
        <v>84</v>
      </c>
      <c r="E158" s="188">
        <f>SUM(E159:E163)</f>
        <v>4078.01</v>
      </c>
      <c r="F158" s="188">
        <f>SUM(F159:F163)</f>
        <v>15302</v>
      </c>
      <c r="G158" s="188">
        <f>SUM(G159:G163)</f>
        <v>0</v>
      </c>
      <c r="H158" s="188">
        <f>SUM(H159:H163)</f>
        <v>27927.77</v>
      </c>
      <c r="I158" s="83">
        <f t="shared" si="24"/>
        <v>684.83819313832</v>
      </c>
      <c r="J158" s="83">
        <f t="shared" si="25"/>
        <v>182.510586851392</v>
      </c>
    </row>
    <row r="159" customFormat="1" spans="1:10">
      <c r="A159" s="165">
        <v>3221</v>
      </c>
      <c r="B159" s="166"/>
      <c r="C159" s="167"/>
      <c r="D159" s="190" t="s">
        <v>245</v>
      </c>
      <c r="E159" s="188">
        <v>452.52</v>
      </c>
      <c r="F159" s="33">
        <v>0</v>
      </c>
      <c r="G159" s="33">
        <v>0</v>
      </c>
      <c r="H159" s="188">
        <v>13588.06</v>
      </c>
      <c r="I159" s="83">
        <f t="shared" si="24"/>
        <v>3002.75346945991</v>
      </c>
      <c r="J159" s="83" t="e">
        <f t="shared" si="25"/>
        <v>#DIV/0!</v>
      </c>
    </row>
    <row r="160" customFormat="1" spans="1:10">
      <c r="A160" s="187">
        <v>3222</v>
      </c>
      <c r="B160" s="187"/>
      <c r="C160" s="187"/>
      <c r="D160" s="191" t="s">
        <v>86</v>
      </c>
      <c r="E160" s="38">
        <v>79.47</v>
      </c>
      <c r="F160" s="33">
        <v>0</v>
      </c>
      <c r="G160" s="33">
        <v>0</v>
      </c>
      <c r="H160" s="38">
        <v>1598.03</v>
      </c>
      <c r="I160" s="83">
        <f t="shared" si="24"/>
        <v>2010.85944381528</v>
      </c>
      <c r="J160" s="83" t="e">
        <f t="shared" si="25"/>
        <v>#DIV/0!</v>
      </c>
    </row>
    <row r="161" customFormat="1" spans="1:10">
      <c r="A161" s="187">
        <v>3223</v>
      </c>
      <c r="B161" s="187"/>
      <c r="C161" s="187"/>
      <c r="D161" s="191" t="s">
        <v>87</v>
      </c>
      <c r="E161" s="38">
        <v>798.77</v>
      </c>
      <c r="F161" s="38">
        <v>15302</v>
      </c>
      <c r="G161" s="33">
        <v>0</v>
      </c>
      <c r="H161" s="38">
        <v>3342.43</v>
      </c>
      <c r="I161" s="83">
        <f t="shared" ref="I161:I178" si="26">SUM(H161/E161*100)</f>
        <v>418.447112435369</v>
      </c>
      <c r="J161" s="83">
        <f t="shared" si="25"/>
        <v>21.8430924062214</v>
      </c>
    </row>
    <row r="162" customFormat="1" ht="25.5" spans="1:10">
      <c r="A162" s="187">
        <v>3224</v>
      </c>
      <c r="B162" s="187"/>
      <c r="C162" s="187"/>
      <c r="D162" s="191" t="s">
        <v>88</v>
      </c>
      <c r="E162" s="38">
        <v>2747.25</v>
      </c>
      <c r="F162" s="33">
        <v>0</v>
      </c>
      <c r="G162" s="33">
        <v>0</v>
      </c>
      <c r="H162" s="38">
        <v>9209.75</v>
      </c>
      <c r="I162" s="83">
        <f t="shared" si="26"/>
        <v>335.235235235235</v>
      </c>
      <c r="J162" s="83" t="e">
        <f t="shared" si="25"/>
        <v>#DIV/0!</v>
      </c>
    </row>
    <row r="163" customFormat="1" ht="25.5" spans="1:10">
      <c r="A163" s="138">
        <v>3227</v>
      </c>
      <c r="B163" s="139"/>
      <c r="C163" s="140"/>
      <c r="D163" s="191" t="s">
        <v>90</v>
      </c>
      <c r="E163" s="38">
        <v>0</v>
      </c>
      <c r="F163" s="33">
        <v>0</v>
      </c>
      <c r="G163" s="33">
        <v>0</v>
      </c>
      <c r="H163" s="38">
        <v>189.5</v>
      </c>
      <c r="I163" s="83" t="e">
        <f t="shared" si="26"/>
        <v>#DIV/0!</v>
      </c>
      <c r="J163" s="83" t="e">
        <f t="shared" si="25"/>
        <v>#DIV/0!</v>
      </c>
    </row>
    <row r="164" customFormat="1" spans="1:10">
      <c r="A164" s="101">
        <v>323</v>
      </c>
      <c r="B164" s="101"/>
      <c r="C164" s="101"/>
      <c r="D164" s="191" t="s">
        <v>91</v>
      </c>
      <c r="E164" s="38">
        <f>SUM(E165+E166+E167+E168+E169+E170)</f>
        <v>4941.28</v>
      </c>
      <c r="F164" s="38">
        <f>SUM(F165+F166+F167+F168+F169+F170)</f>
        <v>2500</v>
      </c>
      <c r="G164" s="38">
        <f>SUM(G165+G166+G167+G168+G169+G170)</f>
        <v>0</v>
      </c>
      <c r="H164" s="38">
        <f>SUM(H165+H166+H167+H168+H169+H170)</f>
        <v>0</v>
      </c>
      <c r="I164" s="83">
        <f t="shared" si="26"/>
        <v>0</v>
      </c>
      <c r="J164" s="83">
        <f t="shared" si="25"/>
        <v>0</v>
      </c>
    </row>
    <row r="165" customFormat="1" spans="1:10">
      <c r="A165" s="187">
        <v>3231</v>
      </c>
      <c r="B165" s="187"/>
      <c r="C165" s="187"/>
      <c r="D165" s="101" t="s">
        <v>203</v>
      </c>
      <c r="E165" s="38">
        <v>1612.76</v>
      </c>
      <c r="F165" s="33">
        <v>0</v>
      </c>
      <c r="G165" s="33">
        <v>0</v>
      </c>
      <c r="H165" s="38">
        <v>0</v>
      </c>
      <c r="I165" s="83">
        <f t="shared" si="26"/>
        <v>0</v>
      </c>
      <c r="J165" s="83" t="e">
        <f t="shared" si="25"/>
        <v>#DIV/0!</v>
      </c>
    </row>
    <row r="166" customFormat="1" spans="1:10">
      <c r="A166" s="187">
        <v>3234</v>
      </c>
      <c r="B166" s="187"/>
      <c r="C166" s="187"/>
      <c r="D166" s="101" t="s">
        <v>95</v>
      </c>
      <c r="E166" s="38">
        <v>1517.91</v>
      </c>
      <c r="F166" s="33">
        <v>0</v>
      </c>
      <c r="G166" s="33">
        <v>0</v>
      </c>
      <c r="H166" s="38">
        <v>0</v>
      </c>
      <c r="I166" s="83">
        <f t="shared" si="26"/>
        <v>0</v>
      </c>
      <c r="J166" s="83" t="e">
        <f t="shared" si="25"/>
        <v>#DIV/0!</v>
      </c>
    </row>
    <row r="167" customFormat="1" spans="1:10">
      <c r="A167" s="187">
        <v>3235</v>
      </c>
      <c r="B167" s="187"/>
      <c r="C167" s="187"/>
      <c r="D167" s="101" t="s">
        <v>96</v>
      </c>
      <c r="E167" s="38">
        <v>165.9</v>
      </c>
      <c r="F167" s="33">
        <v>0</v>
      </c>
      <c r="G167" s="33">
        <v>0</v>
      </c>
      <c r="H167" s="38">
        <v>0</v>
      </c>
      <c r="I167" s="83">
        <f t="shared" si="26"/>
        <v>0</v>
      </c>
      <c r="J167" s="83" t="e">
        <f t="shared" si="25"/>
        <v>#DIV/0!</v>
      </c>
    </row>
    <row r="168" customFormat="1" spans="1:10">
      <c r="A168" s="187">
        <v>3236</v>
      </c>
      <c r="B168" s="187"/>
      <c r="C168" s="187"/>
      <c r="D168" s="101" t="s">
        <v>205</v>
      </c>
      <c r="E168" s="38">
        <v>53.09</v>
      </c>
      <c r="F168" s="33">
        <v>0</v>
      </c>
      <c r="G168" s="33">
        <v>0</v>
      </c>
      <c r="H168" s="38">
        <v>0</v>
      </c>
      <c r="I168" s="83">
        <f t="shared" si="26"/>
        <v>0</v>
      </c>
      <c r="J168" s="83" t="e">
        <f t="shared" si="25"/>
        <v>#DIV/0!</v>
      </c>
    </row>
    <row r="169" customFormat="1" spans="1:10">
      <c r="A169" s="187">
        <v>3238</v>
      </c>
      <c r="B169" s="187"/>
      <c r="C169" s="187"/>
      <c r="D169" s="101" t="s">
        <v>99</v>
      </c>
      <c r="E169" s="38">
        <v>298.05</v>
      </c>
      <c r="F169" s="33">
        <v>0</v>
      </c>
      <c r="G169" s="33">
        <v>0</v>
      </c>
      <c r="H169" s="38">
        <v>0</v>
      </c>
      <c r="I169" s="83">
        <f t="shared" si="26"/>
        <v>0</v>
      </c>
      <c r="J169" s="83" t="e">
        <f t="shared" si="25"/>
        <v>#DIV/0!</v>
      </c>
    </row>
    <row r="170" customFormat="1" spans="1:10">
      <c r="A170" s="187">
        <v>3239</v>
      </c>
      <c r="B170" s="187"/>
      <c r="C170" s="187"/>
      <c r="D170" s="101" t="s">
        <v>100</v>
      </c>
      <c r="E170" s="38">
        <v>1293.57</v>
      </c>
      <c r="F170" s="38">
        <v>2500</v>
      </c>
      <c r="G170" s="33">
        <v>0</v>
      </c>
      <c r="H170" s="38">
        <v>0</v>
      </c>
      <c r="I170" s="83">
        <f t="shared" si="26"/>
        <v>0</v>
      </c>
      <c r="J170" s="83">
        <f t="shared" si="25"/>
        <v>0</v>
      </c>
    </row>
    <row r="171" customFormat="1" spans="1:10">
      <c r="A171" s="101">
        <v>329</v>
      </c>
      <c r="B171" s="101"/>
      <c r="C171" s="101"/>
      <c r="D171" s="101" t="s">
        <v>246</v>
      </c>
      <c r="E171" s="38">
        <f>SUM(E172+E173+E174+E175+E176)</f>
        <v>841.57</v>
      </c>
      <c r="F171" s="38">
        <f>SUM(F172+F173+F174+F175+F176)</f>
        <v>4903</v>
      </c>
      <c r="G171" s="38">
        <f>SUM(G172+G173+G174+G175+G176)</f>
        <v>0</v>
      </c>
      <c r="H171" s="38">
        <f>SUM(H172+H173+H174+H175+H176)</f>
        <v>4902.31</v>
      </c>
      <c r="I171" s="83">
        <f t="shared" si="26"/>
        <v>582.519576505817</v>
      </c>
      <c r="J171" s="83">
        <f t="shared" si="25"/>
        <v>99.9859269834795</v>
      </c>
    </row>
    <row r="172" customFormat="1" spans="1:10">
      <c r="A172" s="187">
        <v>3292</v>
      </c>
      <c r="B172" s="187"/>
      <c r="C172" s="187"/>
      <c r="D172" s="101" t="s">
        <v>104</v>
      </c>
      <c r="E172" s="38">
        <v>440.64</v>
      </c>
      <c r="F172" s="33">
        <v>0</v>
      </c>
      <c r="G172" s="33">
        <v>0</v>
      </c>
      <c r="H172" s="38">
        <v>604.49</v>
      </c>
      <c r="I172" s="83">
        <f t="shared" si="26"/>
        <v>137.184549745824</v>
      </c>
      <c r="J172" s="83" t="e">
        <f t="shared" si="25"/>
        <v>#DIV/0!</v>
      </c>
    </row>
    <row r="173" customFormat="1" spans="1:10">
      <c r="A173" s="187">
        <v>3293</v>
      </c>
      <c r="B173" s="187"/>
      <c r="C173" s="187"/>
      <c r="D173" s="101" t="s">
        <v>105</v>
      </c>
      <c r="E173" s="38">
        <v>192.56</v>
      </c>
      <c r="F173" s="33">
        <v>0</v>
      </c>
      <c r="G173" s="33">
        <v>0</v>
      </c>
      <c r="H173" s="38">
        <v>2563.96</v>
      </c>
      <c r="I173" s="83">
        <f t="shared" si="26"/>
        <v>1331.51225592023</v>
      </c>
      <c r="J173" s="83" t="e">
        <f t="shared" si="25"/>
        <v>#DIV/0!</v>
      </c>
    </row>
    <row r="174" customFormat="1" spans="1:10">
      <c r="A174" s="168">
        <v>3294</v>
      </c>
      <c r="B174" s="169"/>
      <c r="C174" s="170"/>
      <c r="D174" s="101" t="s">
        <v>207</v>
      </c>
      <c r="E174" s="38">
        <v>0</v>
      </c>
      <c r="F174" s="33">
        <v>0</v>
      </c>
      <c r="G174" s="33">
        <v>0</v>
      </c>
      <c r="H174" s="38">
        <v>35</v>
      </c>
      <c r="I174" s="83" t="e">
        <f t="shared" si="26"/>
        <v>#DIV/0!</v>
      </c>
      <c r="J174" s="83" t="e">
        <f t="shared" si="25"/>
        <v>#DIV/0!</v>
      </c>
    </row>
    <row r="175" customFormat="1" spans="1:10">
      <c r="A175" s="168">
        <v>3295</v>
      </c>
      <c r="B175" s="169"/>
      <c r="C175" s="170"/>
      <c r="D175" s="101" t="s">
        <v>247</v>
      </c>
      <c r="E175" s="38">
        <v>0</v>
      </c>
      <c r="F175" s="33">
        <v>0</v>
      </c>
      <c r="G175" s="33">
        <v>0</v>
      </c>
      <c r="H175" s="38">
        <v>1648.86</v>
      </c>
      <c r="I175" s="83" t="e">
        <f t="shared" si="26"/>
        <v>#DIV/0!</v>
      </c>
      <c r="J175" s="83" t="e">
        <f t="shared" si="25"/>
        <v>#DIV/0!</v>
      </c>
    </row>
    <row r="176" customFormat="1" spans="1:10">
      <c r="A176" s="187">
        <v>3299</v>
      </c>
      <c r="B176" s="187"/>
      <c r="C176" s="187"/>
      <c r="D176" s="101" t="s">
        <v>248</v>
      </c>
      <c r="E176" s="38">
        <v>208.37</v>
      </c>
      <c r="F176" s="38">
        <v>4903</v>
      </c>
      <c r="G176" s="33">
        <v>0</v>
      </c>
      <c r="H176" s="38">
        <v>50</v>
      </c>
      <c r="I176" s="83">
        <f t="shared" si="26"/>
        <v>23.9957767432932</v>
      </c>
      <c r="J176" s="83">
        <f t="shared" si="25"/>
        <v>1.01978380583316</v>
      </c>
    </row>
    <row r="177" customFormat="1" spans="1:10">
      <c r="A177" s="101">
        <v>34</v>
      </c>
      <c r="B177" s="101"/>
      <c r="C177" s="101"/>
      <c r="D177" s="101" t="s">
        <v>109</v>
      </c>
      <c r="E177" s="38">
        <f>SUM(E178)</f>
        <v>240.72</v>
      </c>
      <c r="F177" s="38">
        <f>SUM(F178)</f>
        <v>5</v>
      </c>
      <c r="G177" s="38">
        <f>SUM(G178)</f>
        <v>0</v>
      </c>
      <c r="H177" s="38">
        <f>SUM(H178)</f>
        <v>0</v>
      </c>
      <c r="I177" s="83">
        <f t="shared" si="26"/>
        <v>0</v>
      </c>
      <c r="J177" s="83">
        <f t="shared" ref="J177:J199" si="27">SUM(H177/F177*100)</f>
        <v>0</v>
      </c>
    </row>
    <row r="178" customFormat="1" spans="1:10">
      <c r="A178" s="98">
        <v>343</v>
      </c>
      <c r="B178" s="99"/>
      <c r="C178" s="100"/>
      <c r="D178" s="101" t="s">
        <v>110</v>
      </c>
      <c r="E178" s="38">
        <f>SUM(E179)</f>
        <v>240.72</v>
      </c>
      <c r="F178" s="38">
        <f>SUM(F179)</f>
        <v>5</v>
      </c>
      <c r="G178" s="33">
        <v>0</v>
      </c>
      <c r="H178" s="38">
        <v>0</v>
      </c>
      <c r="I178" s="83">
        <f t="shared" si="26"/>
        <v>0</v>
      </c>
      <c r="J178" s="83">
        <f t="shared" si="27"/>
        <v>0</v>
      </c>
    </row>
    <row r="179" customFormat="1" spans="1:10">
      <c r="A179" s="138">
        <v>3431</v>
      </c>
      <c r="B179" s="139"/>
      <c r="C179" s="140"/>
      <c r="D179" s="101" t="s">
        <v>237</v>
      </c>
      <c r="E179" s="38">
        <v>240.72</v>
      </c>
      <c r="F179" s="38">
        <v>5</v>
      </c>
      <c r="G179" s="33">
        <v>0</v>
      </c>
      <c r="H179" s="38">
        <v>0</v>
      </c>
      <c r="I179" s="83">
        <f t="shared" ref="I179:I196" si="28">SUM(H179/E179*100)</f>
        <v>0</v>
      </c>
      <c r="J179" s="83">
        <f t="shared" si="27"/>
        <v>0</v>
      </c>
    </row>
    <row r="180" spans="1:10">
      <c r="A180" s="133" t="s">
        <v>249</v>
      </c>
      <c r="B180" s="133"/>
      <c r="C180" s="133"/>
      <c r="D180" s="156" t="s">
        <v>250</v>
      </c>
      <c r="E180" s="23">
        <f>SUM(E181)</f>
        <v>4417.02</v>
      </c>
      <c r="F180" s="23">
        <f>SUM(F181)</f>
        <v>5400</v>
      </c>
      <c r="G180" s="23">
        <f>SUM(G181)</f>
        <v>0</v>
      </c>
      <c r="H180" s="23">
        <f>SUM(H181)</f>
        <v>0</v>
      </c>
      <c r="I180" s="23">
        <f t="shared" si="28"/>
        <v>0</v>
      </c>
      <c r="J180" s="23">
        <f t="shared" si="27"/>
        <v>0</v>
      </c>
    </row>
    <row r="181" customFormat="1" spans="1:10">
      <c r="A181" s="182">
        <v>3</v>
      </c>
      <c r="B181" s="182"/>
      <c r="C181" s="182"/>
      <c r="D181" s="160" t="s">
        <v>67</v>
      </c>
      <c r="E181" s="28">
        <f>SUM(E182)</f>
        <v>4417.02</v>
      </c>
      <c r="F181" s="28">
        <f>SUM(F182)</f>
        <v>5400</v>
      </c>
      <c r="G181" s="28">
        <f>SUM(G182+G183)</f>
        <v>0</v>
      </c>
      <c r="H181" s="28">
        <f>SUM(H182)</f>
        <v>0</v>
      </c>
      <c r="I181" s="28">
        <f t="shared" si="28"/>
        <v>0</v>
      </c>
      <c r="J181" s="28">
        <f t="shared" si="27"/>
        <v>0</v>
      </c>
    </row>
    <row r="182" spans="1:10">
      <c r="A182" s="183">
        <v>32</v>
      </c>
      <c r="B182" s="192"/>
      <c r="C182" s="193"/>
      <c r="D182" s="194" t="s">
        <v>78</v>
      </c>
      <c r="E182" s="195">
        <f>SUM(E183+E185)</f>
        <v>4417.02</v>
      </c>
      <c r="F182" s="195">
        <f>SUM(F183+F185)</f>
        <v>5400</v>
      </c>
      <c r="G182" s="195">
        <f>SUM(G183+G185)</f>
        <v>0</v>
      </c>
      <c r="H182" s="195">
        <f>SUM(H183+H185)</f>
        <v>0</v>
      </c>
      <c r="I182" s="83">
        <f t="shared" si="28"/>
        <v>0</v>
      </c>
      <c r="J182" s="83">
        <f t="shared" si="27"/>
        <v>0</v>
      </c>
    </row>
    <row r="183" customFormat="1" spans="1:10">
      <c r="A183" s="101">
        <v>329</v>
      </c>
      <c r="B183" s="101"/>
      <c r="C183" s="101"/>
      <c r="D183" s="32" t="s">
        <v>217</v>
      </c>
      <c r="E183" s="38">
        <f>SUM(E184)</f>
        <v>4417.02</v>
      </c>
      <c r="F183" s="38">
        <v>1700</v>
      </c>
      <c r="G183" s="196">
        <v>0</v>
      </c>
      <c r="H183" s="38">
        <v>0</v>
      </c>
      <c r="I183" s="83">
        <f t="shared" si="28"/>
        <v>0</v>
      </c>
      <c r="J183" s="83">
        <f t="shared" si="27"/>
        <v>0</v>
      </c>
    </row>
    <row r="184" customFormat="1" spans="1:10">
      <c r="A184" s="187">
        <v>3299</v>
      </c>
      <c r="B184" s="187"/>
      <c r="C184" s="187"/>
      <c r="D184" s="32" t="s">
        <v>217</v>
      </c>
      <c r="E184" s="38">
        <v>4417.02</v>
      </c>
      <c r="F184" s="38">
        <v>1700</v>
      </c>
      <c r="G184" s="38">
        <v>4419.02</v>
      </c>
      <c r="H184" s="38">
        <f>SUM(H185)</f>
        <v>0</v>
      </c>
      <c r="I184" s="83">
        <f t="shared" si="28"/>
        <v>0</v>
      </c>
      <c r="J184" s="83">
        <f t="shared" si="27"/>
        <v>0</v>
      </c>
    </row>
    <row r="185" customFormat="1" spans="1:10">
      <c r="A185" s="98">
        <v>323</v>
      </c>
      <c r="B185" s="99"/>
      <c r="C185" s="100"/>
      <c r="D185" s="197" t="s">
        <v>91</v>
      </c>
      <c r="E185" s="95">
        <f>SUM(E186)</f>
        <v>0</v>
      </c>
      <c r="F185" s="38">
        <v>3700</v>
      </c>
      <c r="G185" s="95">
        <f>SUM(G186)</f>
        <v>0</v>
      </c>
      <c r="H185" s="95">
        <f>SUM(H186)</f>
        <v>0</v>
      </c>
      <c r="I185" s="83" t="e">
        <f t="shared" si="28"/>
        <v>#DIV/0!</v>
      </c>
      <c r="J185" s="83">
        <f t="shared" si="27"/>
        <v>0</v>
      </c>
    </row>
    <row r="186" customFormat="1" spans="1:10">
      <c r="A186" s="138">
        <v>3239</v>
      </c>
      <c r="B186" s="139"/>
      <c r="C186" s="140"/>
      <c r="D186" s="197" t="s">
        <v>246</v>
      </c>
      <c r="E186" s="95">
        <v>0</v>
      </c>
      <c r="F186" s="38">
        <v>3700</v>
      </c>
      <c r="G186" s="33">
        <v>0</v>
      </c>
      <c r="H186" s="38"/>
      <c r="I186" s="83" t="e">
        <f t="shared" si="28"/>
        <v>#DIV/0!</v>
      </c>
      <c r="J186" s="83">
        <f t="shared" si="27"/>
        <v>0</v>
      </c>
    </row>
    <row r="187" ht="25.5" spans="1:10">
      <c r="A187" s="198" t="s">
        <v>251</v>
      </c>
      <c r="B187" s="198"/>
      <c r="C187" s="198"/>
      <c r="D187" s="144" t="s">
        <v>252</v>
      </c>
      <c r="E187" s="21">
        <f>SUM(E188+E222)</f>
        <v>17313.06</v>
      </c>
      <c r="F187" s="21">
        <f>SUM(F188+F222)</f>
        <v>8800</v>
      </c>
      <c r="G187" s="21">
        <f>SUM(G188+G222)</f>
        <v>0</v>
      </c>
      <c r="H187" s="21">
        <f>SUM(H188+H222)</f>
        <v>6601.25</v>
      </c>
      <c r="I187" s="21">
        <f t="shared" si="28"/>
        <v>38.1287305652496</v>
      </c>
      <c r="J187" s="21">
        <f t="shared" si="27"/>
        <v>75.0142045454545</v>
      </c>
    </row>
    <row r="188" spans="1:10">
      <c r="A188" s="199" t="s">
        <v>253</v>
      </c>
      <c r="B188" s="199"/>
      <c r="C188" s="199"/>
      <c r="D188" s="156" t="s">
        <v>254</v>
      </c>
      <c r="E188" s="23">
        <f t="shared" ref="E188:H189" si="29">SUM(E189)</f>
        <v>16482.2</v>
      </c>
      <c r="F188" s="23">
        <f t="shared" si="29"/>
        <v>8000</v>
      </c>
      <c r="G188" s="200">
        <f t="shared" si="29"/>
        <v>0</v>
      </c>
      <c r="H188" s="23">
        <f t="shared" si="29"/>
        <v>6601.25</v>
      </c>
      <c r="I188" s="21">
        <f t="shared" si="28"/>
        <v>40.0507820557935</v>
      </c>
      <c r="J188" s="21">
        <f t="shared" si="27"/>
        <v>82.515625</v>
      </c>
    </row>
    <row r="189" spans="1:10">
      <c r="A189" s="157">
        <v>3</v>
      </c>
      <c r="B189" s="158"/>
      <c r="C189" s="159"/>
      <c r="D189" s="160" t="s">
        <v>67</v>
      </c>
      <c r="E189" s="25">
        <f>SUM(E190+E215)</f>
        <v>16482.2</v>
      </c>
      <c r="F189" s="25">
        <f t="shared" si="29"/>
        <v>8000</v>
      </c>
      <c r="G189" s="178">
        <f t="shared" si="29"/>
        <v>0</v>
      </c>
      <c r="H189" s="25">
        <f t="shared" si="29"/>
        <v>6601.25</v>
      </c>
      <c r="I189" s="25">
        <f t="shared" si="28"/>
        <v>40.0507820557935</v>
      </c>
      <c r="J189" s="25">
        <f t="shared" si="27"/>
        <v>82.515625</v>
      </c>
    </row>
    <row r="190" spans="1:10">
      <c r="A190" s="201">
        <v>32</v>
      </c>
      <c r="B190" s="201"/>
      <c r="C190" s="201"/>
      <c r="D190" s="164" t="s">
        <v>78</v>
      </c>
      <c r="E190" s="28">
        <f>SUM(E191+E193+E198+E207+E212)</f>
        <v>11696.06</v>
      </c>
      <c r="F190" s="28">
        <f>SUM(F191+F193+F198+F207+F212)</f>
        <v>8000</v>
      </c>
      <c r="G190" s="134">
        <f t="shared" ref="F190:H190" si="30">SUM(G198+G207)</f>
        <v>0</v>
      </c>
      <c r="H190" s="28">
        <f t="shared" si="30"/>
        <v>6601.25</v>
      </c>
      <c r="I190" s="28">
        <f t="shared" si="28"/>
        <v>56.4399464435032</v>
      </c>
      <c r="J190" s="28">
        <f t="shared" si="27"/>
        <v>82.515625</v>
      </c>
    </row>
    <row r="191" customFormat="1" spans="1:10">
      <c r="A191" s="202">
        <v>321</v>
      </c>
      <c r="B191" s="203"/>
      <c r="C191" s="204"/>
      <c r="D191" s="205" t="s">
        <v>79</v>
      </c>
      <c r="E191" s="33">
        <f>SUM(E192)</f>
        <v>580.29</v>
      </c>
      <c r="F191" s="33">
        <f>SUM(F192)</f>
        <v>1000</v>
      </c>
      <c r="G191" s="33">
        <v>0</v>
      </c>
      <c r="H191" s="33">
        <v>0</v>
      </c>
      <c r="I191" s="83">
        <f t="shared" si="28"/>
        <v>0</v>
      </c>
      <c r="J191" s="33">
        <f t="shared" si="27"/>
        <v>0</v>
      </c>
    </row>
    <row r="192" customFormat="1" ht="25.5" spans="1:10">
      <c r="A192" s="202">
        <v>3212</v>
      </c>
      <c r="B192" s="206"/>
      <c r="C192" s="207"/>
      <c r="D192" s="205" t="s">
        <v>197</v>
      </c>
      <c r="E192" s="33">
        <v>580.29</v>
      </c>
      <c r="F192" s="33">
        <v>1000</v>
      </c>
      <c r="G192" s="33">
        <v>0</v>
      </c>
      <c r="H192" s="33">
        <v>0</v>
      </c>
      <c r="I192" s="83">
        <f t="shared" si="28"/>
        <v>0</v>
      </c>
      <c r="J192" s="33">
        <f t="shared" si="27"/>
        <v>0</v>
      </c>
    </row>
    <row r="193" customFormat="1" spans="1:10">
      <c r="A193" s="202">
        <v>322</v>
      </c>
      <c r="B193" s="203"/>
      <c r="C193" s="204"/>
      <c r="D193" s="205" t="s">
        <v>84</v>
      </c>
      <c r="E193" s="33">
        <f>SUM(E194+E195+E196+E197)</f>
        <v>3166.86</v>
      </c>
      <c r="F193" s="33">
        <f>SUM(F194+F195+F196+F197)</f>
        <v>1700</v>
      </c>
      <c r="G193" s="33">
        <f>SUM(G194+G195+G196+G197)</f>
        <v>0</v>
      </c>
      <c r="H193" s="33">
        <f>SUM(H194+H195+H196+H197)</f>
        <v>0</v>
      </c>
      <c r="I193" s="83">
        <f t="shared" si="28"/>
        <v>0</v>
      </c>
      <c r="J193" s="33">
        <f t="shared" si="27"/>
        <v>0</v>
      </c>
    </row>
    <row r="194" customFormat="1" ht="25.5" spans="1:10">
      <c r="A194" s="202">
        <v>3221</v>
      </c>
      <c r="B194" s="206"/>
      <c r="C194" s="207"/>
      <c r="D194" s="205" t="s">
        <v>201</v>
      </c>
      <c r="E194" s="33">
        <v>688.42</v>
      </c>
      <c r="F194" s="33">
        <v>0</v>
      </c>
      <c r="G194" s="33">
        <v>0</v>
      </c>
      <c r="H194" s="33">
        <v>0</v>
      </c>
      <c r="I194" s="83">
        <f t="shared" si="28"/>
        <v>0</v>
      </c>
      <c r="J194" s="33" t="e">
        <f t="shared" si="27"/>
        <v>#DIV/0!</v>
      </c>
    </row>
    <row r="195" customFormat="1" spans="1:10">
      <c r="A195" s="202">
        <v>3222</v>
      </c>
      <c r="B195" s="206"/>
      <c r="C195" s="207"/>
      <c r="D195" s="205" t="s">
        <v>86</v>
      </c>
      <c r="E195" s="33">
        <v>352.5</v>
      </c>
      <c r="F195" s="33">
        <v>1700</v>
      </c>
      <c r="G195" s="33">
        <v>0</v>
      </c>
      <c r="H195" s="33">
        <v>0</v>
      </c>
      <c r="I195" s="83">
        <f t="shared" si="28"/>
        <v>0</v>
      </c>
      <c r="J195" s="33">
        <f t="shared" si="27"/>
        <v>0</v>
      </c>
    </row>
    <row r="196" customFormat="1" spans="1:10">
      <c r="A196" s="202">
        <v>3223</v>
      </c>
      <c r="B196" s="206"/>
      <c r="C196" s="207"/>
      <c r="D196" s="205" t="s">
        <v>87</v>
      </c>
      <c r="E196" s="33">
        <v>1994.41</v>
      </c>
      <c r="F196" s="33">
        <v>0</v>
      </c>
      <c r="G196" s="33">
        <v>0</v>
      </c>
      <c r="H196" s="33">
        <v>0</v>
      </c>
      <c r="I196" s="83">
        <f t="shared" si="28"/>
        <v>0</v>
      </c>
      <c r="J196" s="33" t="e">
        <f t="shared" si="27"/>
        <v>#DIV/0!</v>
      </c>
    </row>
    <row r="197" customFormat="1" ht="25.5" spans="1:10">
      <c r="A197" s="202">
        <v>3224</v>
      </c>
      <c r="B197" s="206"/>
      <c r="C197" s="207"/>
      <c r="D197" s="205" t="s">
        <v>88</v>
      </c>
      <c r="E197" s="33">
        <v>131.53</v>
      </c>
      <c r="F197" s="33">
        <v>0</v>
      </c>
      <c r="G197" s="33">
        <v>0</v>
      </c>
      <c r="H197" s="33">
        <v>0</v>
      </c>
      <c r="I197" s="83">
        <f t="shared" ref="I197:I215" si="31">SUM(H197/E197*100)</f>
        <v>0</v>
      </c>
      <c r="J197" s="33" t="e">
        <f t="shared" si="27"/>
        <v>#DIV/0!</v>
      </c>
    </row>
    <row r="198" customFormat="1" spans="1:10">
      <c r="A198" s="165">
        <v>323</v>
      </c>
      <c r="B198" s="171"/>
      <c r="C198" s="172"/>
      <c r="D198" s="205" t="s">
        <v>91</v>
      </c>
      <c r="E198" s="33">
        <f>SUM(E199+E200+E201+E202+E203+E204+E205+E206)</f>
        <v>6607.35</v>
      </c>
      <c r="F198" s="33">
        <f>SUM(F199+F200+F201+F202+F203+F204+F205+F206)</f>
        <v>4300</v>
      </c>
      <c r="G198" s="33">
        <f>SUM(G199+G200+G201+G202+G203+G204+G205+G206)</f>
        <v>0</v>
      </c>
      <c r="H198" s="33">
        <f>SUM(H199+H200+H201+H202+H203+H204+H205+H206)</f>
        <v>0</v>
      </c>
      <c r="I198" s="83">
        <f t="shared" si="31"/>
        <v>0</v>
      </c>
      <c r="J198" s="33">
        <f t="shared" si="27"/>
        <v>0</v>
      </c>
    </row>
    <row r="199" customFormat="1" spans="1:10">
      <c r="A199" s="208">
        <v>3231</v>
      </c>
      <c r="B199" s="209"/>
      <c r="C199" s="210"/>
      <c r="D199" s="211" t="s">
        <v>203</v>
      </c>
      <c r="E199" s="38">
        <v>107.33</v>
      </c>
      <c r="F199" s="33">
        <v>0</v>
      </c>
      <c r="G199" s="33">
        <v>0</v>
      </c>
      <c r="H199" s="38">
        <v>0</v>
      </c>
      <c r="I199" s="83">
        <f t="shared" si="31"/>
        <v>0</v>
      </c>
      <c r="J199" s="33" t="e">
        <f t="shared" si="27"/>
        <v>#DIV/0!</v>
      </c>
    </row>
    <row r="200" customFormat="1" ht="25.5" spans="1:10">
      <c r="A200" s="212">
        <v>3232</v>
      </c>
      <c r="B200" s="213"/>
      <c r="C200" s="213"/>
      <c r="D200" s="214" t="s">
        <v>93</v>
      </c>
      <c r="E200" s="215">
        <v>3539.47</v>
      </c>
      <c r="F200" s="215">
        <v>4300</v>
      </c>
      <c r="G200" s="33">
        <v>0</v>
      </c>
      <c r="H200" s="215">
        <v>0</v>
      </c>
      <c r="I200" s="83">
        <f t="shared" si="31"/>
        <v>0</v>
      </c>
      <c r="J200" s="33">
        <f t="shared" ref="J200:J222" si="32">SUM(H200/F200*100)</f>
        <v>0</v>
      </c>
    </row>
    <row r="201" customFormat="1" spans="1:10">
      <c r="A201" s="212">
        <v>3233</v>
      </c>
      <c r="B201" s="216"/>
      <c r="C201" s="216"/>
      <c r="D201" s="214" t="s">
        <v>204</v>
      </c>
      <c r="E201" s="215">
        <v>172.81</v>
      </c>
      <c r="F201" s="33">
        <v>0</v>
      </c>
      <c r="G201" s="33">
        <v>0</v>
      </c>
      <c r="H201" s="215">
        <v>0</v>
      </c>
      <c r="I201" s="83">
        <f t="shared" si="31"/>
        <v>0</v>
      </c>
      <c r="J201" s="33" t="e">
        <f t="shared" si="32"/>
        <v>#DIV/0!</v>
      </c>
    </row>
    <row r="202" customFormat="1" spans="1:10">
      <c r="A202" s="212">
        <v>3234</v>
      </c>
      <c r="B202" s="216"/>
      <c r="C202" s="216"/>
      <c r="D202" s="214" t="s">
        <v>95</v>
      </c>
      <c r="E202" s="215">
        <v>391.05</v>
      </c>
      <c r="F202" s="33">
        <v>0</v>
      </c>
      <c r="G202" s="33">
        <v>0</v>
      </c>
      <c r="H202" s="215">
        <v>0</v>
      </c>
      <c r="I202" s="83">
        <f t="shared" si="31"/>
        <v>0</v>
      </c>
      <c r="J202" s="33" t="e">
        <f t="shared" si="32"/>
        <v>#DIV/0!</v>
      </c>
    </row>
    <row r="203" customFormat="1" spans="1:10">
      <c r="A203" s="212">
        <v>3235</v>
      </c>
      <c r="B203" s="216"/>
      <c r="C203" s="216"/>
      <c r="D203" s="214" t="s">
        <v>96</v>
      </c>
      <c r="E203" s="215">
        <v>444.62</v>
      </c>
      <c r="F203" s="33">
        <v>0</v>
      </c>
      <c r="G203" s="33">
        <v>0</v>
      </c>
      <c r="H203" s="215">
        <v>0</v>
      </c>
      <c r="I203" s="83">
        <f t="shared" si="31"/>
        <v>0</v>
      </c>
      <c r="J203" s="33" t="e">
        <f t="shared" si="32"/>
        <v>#DIV/0!</v>
      </c>
    </row>
    <row r="204" customFormat="1" spans="1:10">
      <c r="A204" s="212">
        <v>3236</v>
      </c>
      <c r="B204" s="216"/>
      <c r="C204" s="216"/>
      <c r="D204" s="214" t="s">
        <v>205</v>
      </c>
      <c r="E204" s="215">
        <v>38.78</v>
      </c>
      <c r="F204" s="33">
        <v>0</v>
      </c>
      <c r="G204" s="33">
        <v>0</v>
      </c>
      <c r="H204" s="215">
        <v>0</v>
      </c>
      <c r="I204" s="83">
        <f t="shared" si="31"/>
        <v>0</v>
      </c>
      <c r="J204" s="33" t="e">
        <f t="shared" si="32"/>
        <v>#DIV/0!</v>
      </c>
    </row>
    <row r="205" customFormat="1" spans="1:10">
      <c r="A205" s="212">
        <v>3238</v>
      </c>
      <c r="B205" s="216"/>
      <c r="C205" s="216"/>
      <c r="D205" s="214" t="s">
        <v>99</v>
      </c>
      <c r="E205" s="215">
        <v>581.75</v>
      </c>
      <c r="F205" s="33">
        <v>0</v>
      </c>
      <c r="G205" s="33">
        <v>0</v>
      </c>
      <c r="H205" s="215">
        <v>0</v>
      </c>
      <c r="I205" s="83">
        <f t="shared" si="31"/>
        <v>0</v>
      </c>
      <c r="J205" s="33" t="e">
        <f t="shared" si="32"/>
        <v>#DIV/0!</v>
      </c>
    </row>
    <row r="206" customFormat="1" spans="1:10">
      <c r="A206" s="212">
        <v>3239</v>
      </c>
      <c r="B206" s="216"/>
      <c r="C206" s="216"/>
      <c r="D206" s="214" t="s">
        <v>100</v>
      </c>
      <c r="E206" s="215">
        <v>1331.54</v>
      </c>
      <c r="F206" s="33">
        <v>0</v>
      </c>
      <c r="G206" s="33">
        <v>0</v>
      </c>
      <c r="H206" s="215">
        <v>0</v>
      </c>
      <c r="I206" s="83">
        <f t="shared" si="31"/>
        <v>0</v>
      </c>
      <c r="J206" s="33" t="e">
        <f t="shared" si="32"/>
        <v>#DIV/0!</v>
      </c>
    </row>
    <row r="207" customFormat="1" ht="25.5" spans="1:10">
      <c r="A207" s="212">
        <v>329</v>
      </c>
      <c r="B207" s="216"/>
      <c r="C207" s="216"/>
      <c r="D207" s="214" t="s">
        <v>102</v>
      </c>
      <c r="E207" s="215">
        <f>SUM(E208:E211)</f>
        <v>1257.63</v>
      </c>
      <c r="F207" s="215">
        <f>SUM(F208:F211)</f>
        <v>1000</v>
      </c>
      <c r="G207" s="215">
        <f>SUM(G208:G211)</f>
        <v>0</v>
      </c>
      <c r="H207" s="215">
        <f>SUM(H208:H211)</f>
        <v>6601.25</v>
      </c>
      <c r="I207" s="83">
        <f t="shared" si="31"/>
        <v>524.896034604772</v>
      </c>
      <c r="J207" s="33">
        <f t="shared" si="32"/>
        <v>660.125</v>
      </c>
    </row>
    <row r="208" customFormat="1" spans="1:10">
      <c r="A208" s="208">
        <v>3292</v>
      </c>
      <c r="B208" s="217"/>
      <c r="C208" s="218"/>
      <c r="D208" s="219" t="s">
        <v>104</v>
      </c>
      <c r="E208" s="38">
        <v>439.13</v>
      </c>
      <c r="F208" s="33">
        <v>0</v>
      </c>
      <c r="G208" s="33">
        <v>0</v>
      </c>
      <c r="H208" s="38">
        <v>1469.14</v>
      </c>
      <c r="I208" s="83">
        <f t="shared" si="31"/>
        <v>334.556964907886</v>
      </c>
      <c r="J208" s="33" t="e">
        <f t="shared" si="32"/>
        <v>#DIV/0!</v>
      </c>
    </row>
    <row r="209" customFormat="1" spans="1:10">
      <c r="A209" s="220">
        <v>3293</v>
      </c>
      <c r="B209" s="221"/>
      <c r="C209" s="222"/>
      <c r="D209" s="223" t="s">
        <v>105</v>
      </c>
      <c r="E209" s="38">
        <v>818.5</v>
      </c>
      <c r="F209" s="33">
        <v>0</v>
      </c>
      <c r="G209" s="33">
        <v>0</v>
      </c>
      <c r="H209" s="38">
        <v>2041.3</v>
      </c>
      <c r="I209" s="83">
        <f t="shared" si="31"/>
        <v>249.395235186316</v>
      </c>
      <c r="J209" s="33" t="e">
        <f t="shared" si="32"/>
        <v>#DIV/0!</v>
      </c>
    </row>
    <row r="210" customFormat="1" spans="1:10">
      <c r="A210" s="138">
        <v>3295</v>
      </c>
      <c r="B210" s="139"/>
      <c r="C210" s="140"/>
      <c r="D210" s="100" t="s">
        <v>107</v>
      </c>
      <c r="E210" s="38">
        <v>0</v>
      </c>
      <c r="F210" s="33">
        <v>0</v>
      </c>
      <c r="G210" s="33">
        <v>0</v>
      </c>
      <c r="H210" s="38">
        <v>1682</v>
      </c>
      <c r="I210" s="83" t="e">
        <f t="shared" si="31"/>
        <v>#DIV/0!</v>
      </c>
      <c r="J210" s="33" t="e">
        <f t="shared" si="32"/>
        <v>#DIV/0!</v>
      </c>
    </row>
    <row r="211" customFormat="1" spans="1:10">
      <c r="A211" s="138">
        <v>3299</v>
      </c>
      <c r="B211" s="139"/>
      <c r="C211" s="140"/>
      <c r="D211" s="100" t="s">
        <v>217</v>
      </c>
      <c r="E211" s="38">
        <v>0</v>
      </c>
      <c r="F211" s="38">
        <v>1000</v>
      </c>
      <c r="G211" s="33">
        <v>0</v>
      </c>
      <c r="H211" s="38">
        <v>1408.81</v>
      </c>
      <c r="I211" s="83" t="e">
        <f t="shared" si="31"/>
        <v>#DIV/0!</v>
      </c>
      <c r="J211" s="33">
        <f t="shared" si="32"/>
        <v>140.881</v>
      </c>
    </row>
    <row r="212" customFormat="1" spans="1:10">
      <c r="A212" s="98">
        <v>34</v>
      </c>
      <c r="B212" s="99"/>
      <c r="C212" s="100"/>
      <c r="D212" s="101" t="s">
        <v>109</v>
      </c>
      <c r="E212" s="38">
        <f>SUM(E213)</f>
        <v>83.93</v>
      </c>
      <c r="F212" s="38">
        <f>SUM(F213)</f>
        <v>0</v>
      </c>
      <c r="G212" s="38">
        <f>SUM(G213)</f>
        <v>0</v>
      </c>
      <c r="H212" s="38">
        <f>SUM(H213)</f>
        <v>0</v>
      </c>
      <c r="I212" s="83">
        <f t="shared" si="31"/>
        <v>0</v>
      </c>
      <c r="J212" s="33" t="e">
        <f t="shared" si="32"/>
        <v>#DIV/0!</v>
      </c>
    </row>
    <row r="213" customFormat="1" spans="1:10">
      <c r="A213" s="98">
        <v>343</v>
      </c>
      <c r="B213" s="99"/>
      <c r="C213" s="100"/>
      <c r="D213" s="101" t="s">
        <v>110</v>
      </c>
      <c r="E213" s="38">
        <f>SUM(E214)</f>
        <v>83.93</v>
      </c>
      <c r="F213" s="38">
        <f>SUM(F214)</f>
        <v>0</v>
      </c>
      <c r="G213" s="38">
        <f>SUM(G214)</f>
        <v>0</v>
      </c>
      <c r="H213" s="38">
        <f>SUM(H214)</f>
        <v>0</v>
      </c>
      <c r="I213" s="83">
        <f t="shared" si="31"/>
        <v>0</v>
      </c>
      <c r="J213" s="33" t="e">
        <f t="shared" si="32"/>
        <v>#DIV/0!</v>
      </c>
    </row>
    <row r="214" customFormat="1" spans="1:10">
      <c r="A214" s="224">
        <v>3431</v>
      </c>
      <c r="B214" s="225"/>
      <c r="C214" s="226"/>
      <c r="D214" s="101" t="s">
        <v>237</v>
      </c>
      <c r="E214" s="38">
        <v>83.93</v>
      </c>
      <c r="F214" s="33">
        <v>0</v>
      </c>
      <c r="G214" s="33">
        <v>0</v>
      </c>
      <c r="H214" s="38">
        <v>0</v>
      </c>
      <c r="I214" s="83">
        <f t="shared" si="31"/>
        <v>0</v>
      </c>
      <c r="J214" s="33" t="e">
        <f t="shared" si="32"/>
        <v>#DIV/0!</v>
      </c>
    </row>
    <row r="215" customFormat="1" ht="25.5" spans="1:10">
      <c r="A215" s="227">
        <v>4</v>
      </c>
      <c r="B215" s="228"/>
      <c r="C215" s="229"/>
      <c r="D215" s="160" t="s">
        <v>223</v>
      </c>
      <c r="E215" s="230">
        <f>SUM(E216+E219)</f>
        <v>4786.14</v>
      </c>
      <c r="F215" s="230">
        <f>SUM(F216+F219)</f>
        <v>0</v>
      </c>
      <c r="G215" s="230">
        <f>SUM(G216+G219)</f>
        <v>0</v>
      </c>
      <c r="H215" s="230">
        <f>SUM(H216+H219)</f>
        <v>0</v>
      </c>
      <c r="I215" s="230">
        <f t="shared" si="31"/>
        <v>0</v>
      </c>
      <c r="J215" s="246" t="e">
        <f t="shared" si="32"/>
        <v>#DIV/0!</v>
      </c>
    </row>
    <row r="216" customFormat="1" ht="25.5" spans="1:10">
      <c r="A216" s="231">
        <v>42</v>
      </c>
      <c r="B216" s="232"/>
      <c r="C216" s="233"/>
      <c r="D216" s="205" t="s">
        <v>121</v>
      </c>
      <c r="E216" s="234">
        <f>SUM(E217)</f>
        <v>420.56</v>
      </c>
      <c r="F216" s="234">
        <f>SUM(F217)</f>
        <v>0</v>
      </c>
      <c r="G216" s="234">
        <f>SUM(G217)</f>
        <v>0</v>
      </c>
      <c r="H216" s="234">
        <f>SUM(H217)</f>
        <v>0</v>
      </c>
      <c r="I216" s="83">
        <f t="shared" ref="I216:I233" si="33">SUM(H216/E216*100)</f>
        <v>0</v>
      </c>
      <c r="J216" s="247" t="e">
        <f t="shared" si="32"/>
        <v>#DIV/0!</v>
      </c>
    </row>
    <row r="217" customFormat="1" spans="1:10">
      <c r="A217" s="98">
        <v>422</v>
      </c>
      <c r="B217" s="99"/>
      <c r="C217" s="100"/>
      <c r="D217" s="101" t="s">
        <v>218</v>
      </c>
      <c r="E217" s="38">
        <f>(E218)</f>
        <v>420.56</v>
      </c>
      <c r="F217" s="38">
        <f>(F218)</f>
        <v>0</v>
      </c>
      <c r="G217" s="38">
        <f>(G218)</f>
        <v>0</v>
      </c>
      <c r="H217" s="38">
        <f>(H218)</f>
        <v>0</v>
      </c>
      <c r="I217" s="83">
        <f t="shared" si="33"/>
        <v>0</v>
      </c>
      <c r="J217" s="247" t="e">
        <f t="shared" si="32"/>
        <v>#DIV/0!</v>
      </c>
    </row>
    <row r="218" customFormat="1" spans="1:10">
      <c r="A218" s="98">
        <v>4227</v>
      </c>
      <c r="B218" s="99"/>
      <c r="C218" s="100"/>
      <c r="D218" s="101" t="s">
        <v>255</v>
      </c>
      <c r="E218" s="38">
        <v>420.56</v>
      </c>
      <c r="F218" s="33">
        <v>0</v>
      </c>
      <c r="G218" s="33">
        <v>0</v>
      </c>
      <c r="H218" s="38">
        <v>0</v>
      </c>
      <c r="I218" s="83">
        <f t="shared" si="33"/>
        <v>0</v>
      </c>
      <c r="J218" s="247" t="e">
        <f t="shared" si="32"/>
        <v>#DIV/0!</v>
      </c>
    </row>
    <row r="219" customFormat="1" ht="25.5" spans="1:10">
      <c r="A219" s="231">
        <v>45</v>
      </c>
      <c r="B219" s="232"/>
      <c r="C219" s="233"/>
      <c r="D219" s="205" t="s">
        <v>223</v>
      </c>
      <c r="E219" s="234">
        <f>(E220)</f>
        <v>4365.58</v>
      </c>
      <c r="F219" s="234">
        <f>(F220)</f>
        <v>0</v>
      </c>
      <c r="G219" s="234">
        <f>(G220)</f>
        <v>0</v>
      </c>
      <c r="H219" s="234">
        <f>(H220)</f>
        <v>0</v>
      </c>
      <c r="I219" s="83">
        <f t="shared" si="33"/>
        <v>0</v>
      </c>
      <c r="J219" s="247" t="e">
        <f t="shared" si="32"/>
        <v>#DIV/0!</v>
      </c>
    </row>
    <row r="220" customFormat="1" spans="1:10">
      <c r="A220" s="98">
        <v>452</v>
      </c>
      <c r="B220" s="99"/>
      <c r="C220" s="100"/>
      <c r="D220" s="101" t="s">
        <v>134</v>
      </c>
      <c r="E220" s="38">
        <f>(E221)</f>
        <v>4365.58</v>
      </c>
      <c r="F220" s="38">
        <f>(F221)</f>
        <v>0</v>
      </c>
      <c r="G220" s="38">
        <f>(G221)</f>
        <v>0</v>
      </c>
      <c r="H220" s="38">
        <f>(H221)</f>
        <v>0</v>
      </c>
      <c r="I220" s="83">
        <f t="shared" si="33"/>
        <v>0</v>
      </c>
      <c r="J220" s="247" t="e">
        <f t="shared" si="32"/>
        <v>#DIV/0!</v>
      </c>
    </row>
    <row r="221" customFormat="1" spans="1:10">
      <c r="A221" s="138">
        <v>4521</v>
      </c>
      <c r="B221" s="139"/>
      <c r="C221" s="140"/>
      <c r="D221" s="101" t="s">
        <v>134</v>
      </c>
      <c r="E221" s="38">
        <v>4365.58</v>
      </c>
      <c r="F221" s="33">
        <v>0</v>
      </c>
      <c r="G221" s="33">
        <v>0</v>
      </c>
      <c r="H221" s="38">
        <v>0</v>
      </c>
      <c r="I221" s="83">
        <f t="shared" si="33"/>
        <v>0</v>
      </c>
      <c r="J221" s="247" t="e">
        <f t="shared" si="32"/>
        <v>#DIV/0!</v>
      </c>
    </row>
    <row r="222" ht="25.5" spans="1:10">
      <c r="A222" s="235" t="s">
        <v>256</v>
      </c>
      <c r="B222" s="235"/>
      <c r="C222" s="235"/>
      <c r="D222" s="156" t="s">
        <v>60</v>
      </c>
      <c r="E222" s="23">
        <f>SUM(E223)</f>
        <v>830.86</v>
      </c>
      <c r="F222" s="23">
        <f>SUM(F223)</f>
        <v>800</v>
      </c>
      <c r="G222" s="23">
        <f>SUM(G223)</f>
        <v>0</v>
      </c>
      <c r="H222" s="23">
        <f>SUM(H223)</f>
        <v>0</v>
      </c>
      <c r="I222" s="23">
        <f t="shared" si="33"/>
        <v>0</v>
      </c>
      <c r="J222" s="23">
        <f t="shared" si="32"/>
        <v>0</v>
      </c>
    </row>
    <row r="223" spans="1:10">
      <c r="A223" s="157">
        <v>3</v>
      </c>
      <c r="B223" s="236"/>
      <c r="C223" s="237"/>
      <c r="D223" s="238" t="s">
        <v>67</v>
      </c>
      <c r="E223" s="25">
        <f>SUM(E224)</f>
        <v>830.86</v>
      </c>
      <c r="F223" s="25">
        <f>SUM(F224)</f>
        <v>800</v>
      </c>
      <c r="G223" s="25">
        <f>SUM(G224)</f>
        <v>0</v>
      </c>
      <c r="H223" s="25">
        <f>SUM(H224)</f>
        <v>0</v>
      </c>
      <c r="I223" s="25">
        <f t="shared" si="33"/>
        <v>0</v>
      </c>
      <c r="J223" s="25">
        <f t="shared" ref="J223:J233" si="34">SUM(H223/F223*100)</f>
        <v>0</v>
      </c>
    </row>
    <row r="224" customFormat="1" spans="1:10">
      <c r="A224" s="161">
        <v>32</v>
      </c>
      <c r="B224" s="239"/>
      <c r="C224" s="240"/>
      <c r="D224" s="186" t="s">
        <v>84</v>
      </c>
      <c r="E224" s="28">
        <f>SUM(E225)</f>
        <v>830.86</v>
      </c>
      <c r="F224" s="28">
        <f>SUM(F225)</f>
        <v>800</v>
      </c>
      <c r="G224" s="28">
        <f>SUM(G225)</f>
        <v>0</v>
      </c>
      <c r="H224" s="28">
        <f>SUM(H225)</f>
        <v>0</v>
      </c>
      <c r="I224" s="28">
        <f t="shared" si="33"/>
        <v>0</v>
      </c>
      <c r="J224" s="28">
        <f t="shared" si="34"/>
        <v>0</v>
      </c>
    </row>
    <row r="225" spans="1:10">
      <c r="A225" s="165">
        <v>322</v>
      </c>
      <c r="B225" s="171"/>
      <c r="C225" s="172"/>
      <c r="D225" s="205" t="s">
        <v>84</v>
      </c>
      <c r="E225" s="33">
        <f>SUM(E226)</f>
        <v>830.86</v>
      </c>
      <c r="F225" s="33">
        <f>SUM(F226)</f>
        <v>800</v>
      </c>
      <c r="G225" s="33">
        <f>SUM(G226)</f>
        <v>0</v>
      </c>
      <c r="H225" s="33">
        <f>SUM(H226)</f>
        <v>0</v>
      </c>
      <c r="I225" s="83">
        <f t="shared" si="33"/>
        <v>0</v>
      </c>
      <c r="J225" s="33">
        <f t="shared" si="34"/>
        <v>0</v>
      </c>
    </row>
    <row r="226" customFormat="1" spans="1:10">
      <c r="A226" s="208">
        <v>3221</v>
      </c>
      <c r="B226" s="209"/>
      <c r="C226" s="210"/>
      <c r="D226" s="191" t="s">
        <v>245</v>
      </c>
      <c r="E226" s="38">
        <v>830.86</v>
      </c>
      <c r="F226" s="38">
        <v>800</v>
      </c>
      <c r="G226" s="33">
        <v>0</v>
      </c>
      <c r="H226" s="38">
        <v>0</v>
      </c>
      <c r="I226" s="83">
        <f t="shared" si="33"/>
        <v>0</v>
      </c>
      <c r="J226" s="33">
        <f t="shared" si="34"/>
        <v>0</v>
      </c>
    </row>
    <row r="227" customFormat="1" ht="38.25" spans="1:10">
      <c r="A227" s="198" t="s">
        <v>257</v>
      </c>
      <c r="B227" s="198"/>
      <c r="C227" s="198"/>
      <c r="D227" s="144" t="s">
        <v>258</v>
      </c>
      <c r="E227" s="241">
        <f>SUM(E228)</f>
        <v>0</v>
      </c>
      <c r="F227" s="241">
        <f>SUM(F228)</f>
        <v>910</v>
      </c>
      <c r="G227" s="241">
        <f>SUM(G228)</f>
        <v>0</v>
      </c>
      <c r="H227" s="241">
        <f>SUM(H228)</f>
        <v>3819.68</v>
      </c>
      <c r="I227" s="241" t="e">
        <f t="shared" si="33"/>
        <v>#DIV/0!</v>
      </c>
      <c r="J227" s="241">
        <f t="shared" si="34"/>
        <v>419.745054945055</v>
      </c>
    </row>
    <row r="228" customFormat="1" ht="25.5" spans="1:10">
      <c r="A228" s="22" t="s">
        <v>209</v>
      </c>
      <c r="B228" s="22"/>
      <c r="C228" s="22"/>
      <c r="D228" s="22" t="s">
        <v>210</v>
      </c>
      <c r="E228" s="241">
        <f>SUM(E229)</f>
        <v>0</v>
      </c>
      <c r="F228" s="241">
        <f>SUM(F229)</f>
        <v>910</v>
      </c>
      <c r="G228" s="241">
        <f>SUM(G229)</f>
        <v>0</v>
      </c>
      <c r="H228" s="241">
        <f>SUM(H229)</f>
        <v>3819.68</v>
      </c>
      <c r="I228" s="241" t="e">
        <f t="shared" si="33"/>
        <v>#DIV/0!</v>
      </c>
      <c r="J228" s="241">
        <f t="shared" si="34"/>
        <v>419.745054945055</v>
      </c>
    </row>
    <row r="229" customFormat="1" spans="1:10">
      <c r="A229" s="227">
        <v>3</v>
      </c>
      <c r="B229" s="228"/>
      <c r="C229" s="229"/>
      <c r="D229" s="238" t="s">
        <v>67</v>
      </c>
      <c r="E229" s="238">
        <f>SUM(E230)</f>
        <v>0</v>
      </c>
      <c r="F229" s="238">
        <f>SUM(F230)</f>
        <v>910</v>
      </c>
      <c r="G229" s="238">
        <f>SUM(G230)</f>
        <v>0</v>
      </c>
      <c r="H229" s="238">
        <f>SUM(H230)</f>
        <v>3819.68</v>
      </c>
      <c r="I229" s="248" t="e">
        <f t="shared" si="33"/>
        <v>#DIV/0!</v>
      </c>
      <c r="J229" s="249">
        <f t="shared" si="34"/>
        <v>419.745054945055</v>
      </c>
    </row>
    <row r="230" customFormat="1" spans="1:10">
      <c r="A230" s="161">
        <v>38</v>
      </c>
      <c r="B230" s="162"/>
      <c r="C230" s="163"/>
      <c r="D230" s="240" t="s">
        <v>118</v>
      </c>
      <c r="E230" s="240">
        <f>(E231)</f>
        <v>0</v>
      </c>
      <c r="F230" s="240">
        <f>(F231)</f>
        <v>910</v>
      </c>
      <c r="G230" s="240">
        <f>(G231)</f>
        <v>0</v>
      </c>
      <c r="H230" s="242">
        <f>(H231)</f>
        <v>3819.68</v>
      </c>
      <c r="I230" s="250" t="e">
        <f t="shared" si="33"/>
        <v>#DIV/0!</v>
      </c>
      <c r="J230" s="251">
        <f t="shared" si="34"/>
        <v>419.745054945055</v>
      </c>
    </row>
    <row r="231" customFormat="1" spans="1:10">
      <c r="A231" s="212">
        <v>381</v>
      </c>
      <c r="B231" s="213"/>
      <c r="C231" s="243"/>
      <c r="D231" s="244" t="s">
        <v>54</v>
      </c>
      <c r="E231" s="245">
        <f>SUM(E232+E233)</f>
        <v>0</v>
      </c>
      <c r="F231" s="245">
        <f>SUM(F232+F233)</f>
        <v>910</v>
      </c>
      <c r="G231" s="245">
        <f>SUM(G232+G233)</f>
        <v>0</v>
      </c>
      <c r="H231" s="245">
        <f>SUM(H232+H233)</f>
        <v>3819.68</v>
      </c>
      <c r="I231" s="83" t="e">
        <f t="shared" si="33"/>
        <v>#DIV/0!</v>
      </c>
      <c r="J231" s="83">
        <f t="shared" si="34"/>
        <v>419.745054945055</v>
      </c>
    </row>
    <row r="232" customFormat="1" spans="1:10">
      <c r="A232" s="212">
        <v>3811</v>
      </c>
      <c r="B232" s="213"/>
      <c r="C232" s="243"/>
      <c r="D232" s="244" t="s">
        <v>259</v>
      </c>
      <c r="E232" s="245">
        <v>0</v>
      </c>
      <c r="F232" s="245">
        <v>0</v>
      </c>
      <c r="G232" s="245">
        <v>0</v>
      </c>
      <c r="H232" s="33">
        <v>2000</v>
      </c>
      <c r="I232" s="83" t="e">
        <f t="shared" si="33"/>
        <v>#DIV/0!</v>
      </c>
      <c r="J232" s="83" t="e">
        <f t="shared" si="34"/>
        <v>#DIV/0!</v>
      </c>
    </row>
    <row r="233" customFormat="1" spans="1:10">
      <c r="A233" s="212">
        <v>3812</v>
      </c>
      <c r="B233" s="213"/>
      <c r="C233" s="243"/>
      <c r="D233" s="244" t="s">
        <v>120</v>
      </c>
      <c r="E233" s="245">
        <v>0</v>
      </c>
      <c r="F233" s="245">
        <v>910</v>
      </c>
      <c r="G233" s="245">
        <v>0</v>
      </c>
      <c r="H233" s="33">
        <v>1819.68</v>
      </c>
      <c r="I233" s="83" t="e">
        <f t="shared" si="33"/>
        <v>#DIV/0!</v>
      </c>
      <c r="J233" s="83">
        <f t="shared" si="34"/>
        <v>199.964835164835</v>
      </c>
    </row>
    <row r="238" spans="12:12">
      <c r="L238" s="252"/>
    </row>
    <row r="245" spans="11:11">
      <c r="K245" s="83"/>
    </row>
    <row r="246" spans="11:11">
      <c r="K246" s="83"/>
    </row>
    <row r="247" spans="11:11">
      <c r="K247" s="83"/>
    </row>
  </sheetData>
  <mergeCells count="172">
    <mergeCell ref="A1:K1"/>
    <mergeCell ref="A5:I5"/>
    <mergeCell ref="A7:C7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8:C58"/>
    <mergeCell ref="A59:C59"/>
    <mergeCell ref="A60:C60"/>
    <mergeCell ref="A65:C65"/>
    <mergeCell ref="A70:C70"/>
    <mergeCell ref="A71:C71"/>
    <mergeCell ref="A72:C72"/>
    <mergeCell ref="A73:C73"/>
    <mergeCell ref="A74:C74"/>
    <mergeCell ref="A77:C77"/>
    <mergeCell ref="A78:C78"/>
    <mergeCell ref="A79:C79"/>
    <mergeCell ref="A80:C80"/>
    <mergeCell ref="A81:C81"/>
    <mergeCell ref="A83:C83"/>
    <mergeCell ref="A84:C84"/>
    <mergeCell ref="A85:C85"/>
    <mergeCell ref="A86:C86"/>
    <mergeCell ref="A87:C87"/>
    <mergeCell ref="A88:C88"/>
    <mergeCell ref="A89:C89"/>
    <mergeCell ref="A94:C94"/>
    <mergeCell ref="A95:C95"/>
    <mergeCell ref="A97:C97"/>
    <mergeCell ref="A100:C100"/>
    <mergeCell ref="A101:C101"/>
    <mergeCell ref="A102:C102"/>
    <mergeCell ref="A103:C103"/>
    <mergeCell ref="A104:C104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6:C136"/>
    <mergeCell ref="A137:C137"/>
    <mergeCell ref="A138:C138"/>
    <mergeCell ref="A139:C139"/>
    <mergeCell ref="A140:C140"/>
    <mergeCell ref="A142:C142"/>
    <mergeCell ref="A145:C145"/>
    <mergeCell ref="A146:C146"/>
    <mergeCell ref="A149:C149"/>
    <mergeCell ref="A150:C150"/>
    <mergeCell ref="A151:C151"/>
    <mergeCell ref="A152:C152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200:C200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7:C227"/>
    <mergeCell ref="A228:C228"/>
    <mergeCell ref="A229:C229"/>
    <mergeCell ref="A230:C230"/>
    <mergeCell ref="A231:C231"/>
    <mergeCell ref="A232:C232"/>
    <mergeCell ref="A233:C233"/>
  </mergeCells>
  <pageMargins left="0.7" right="0.7" top="0.75" bottom="0.75" header="0.3" footer="0.3"/>
  <pageSetup paperSize="9" scale="62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MajaRaic</cp:lastModifiedBy>
  <dcterms:created xsi:type="dcterms:W3CDTF">2022-08-12T12:51:00Z</dcterms:created>
  <cp:lastPrinted>2024-02-28T11:27:00Z</cp:lastPrinted>
  <dcterms:modified xsi:type="dcterms:W3CDTF">2024-03-29T07:15:36Z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AC619FCF90514DBBA79C2C462EF78BD2_13</vt:lpwstr>
  </property>
  <property fmtid="{D5CDD505-2E9C-101B-9397-08002B2CF9AE}" pid="3" name="KSOProductBuildVer">
    <vt:lpwstr>1033-12.2.0.13489</vt:lpwstr>
  </property>
</Properties>
</file>